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S:\Groups\SPDN\Budgets\2017-2018 SPDN project\"/>
    </mc:Choice>
  </mc:AlternateContent>
  <bookViews>
    <workbookView xWindow="0" yWindow="0" windowWidth="25605" windowHeight="16065" tabRatio="500"/>
  </bookViews>
  <sheets>
    <sheet name="regional summary" sheetId="1" r:id="rId1"/>
    <sheet name="AL" sheetId="2" r:id="rId2"/>
    <sheet name="KY" sheetId="4" r:id="rId3"/>
    <sheet name="LA" sheetId="5" r:id="rId4"/>
    <sheet name="MS" sheetId="6" r:id="rId5"/>
    <sheet name="NC" sheetId="10" r:id="rId6"/>
    <sheet name="PR" sheetId="7" r:id="rId7"/>
    <sheet name="SC" sheetId="8" r:id="rId8"/>
    <sheet name="TN" sheetId="9" r:id="rId9"/>
    <sheet name="VA" sheetId="3" r:id="rId10"/>
    <sheet name="TX" sheetId="11" r:id="rId11"/>
    <sheet name="GA" sheetId="12" r:id="rId12"/>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L12" i="1" l="1"/>
  <c r="I151" i="3"/>
  <c r="I150" i="3"/>
  <c r="C145" i="3"/>
  <c r="E145" i="3"/>
  <c r="E144" i="3"/>
  <c r="H139" i="3"/>
  <c r="H140" i="3"/>
  <c r="H141" i="3"/>
  <c r="G141" i="3"/>
  <c r="F141" i="3"/>
  <c r="E141" i="3"/>
  <c r="D141" i="3"/>
  <c r="C141" i="3"/>
  <c r="O128" i="3"/>
  <c r="O129" i="3"/>
  <c r="O132" i="3"/>
  <c r="O133" i="3"/>
  <c r="O135" i="3"/>
  <c r="N133" i="3"/>
  <c r="M133" i="3"/>
  <c r="L133" i="3"/>
  <c r="K133" i="3"/>
  <c r="J133" i="3"/>
  <c r="I133" i="3"/>
  <c r="H133" i="3"/>
  <c r="G133" i="3"/>
  <c r="F133" i="3"/>
  <c r="E133" i="3"/>
  <c r="D133" i="3"/>
  <c r="C133" i="3"/>
  <c r="N129" i="3"/>
  <c r="M129" i="3"/>
  <c r="L129" i="3"/>
  <c r="K129" i="3"/>
  <c r="J129" i="3"/>
  <c r="I129" i="3"/>
  <c r="H129" i="3"/>
  <c r="G129" i="3"/>
  <c r="F129" i="3"/>
  <c r="E129" i="3"/>
  <c r="D129" i="3"/>
  <c r="C129" i="3"/>
  <c r="I124" i="3"/>
  <c r="I125" i="3"/>
  <c r="H125" i="3"/>
  <c r="G125" i="3"/>
  <c r="F125" i="3"/>
  <c r="E125" i="3"/>
  <c r="D125" i="3"/>
  <c r="C125" i="3"/>
  <c r="E121" i="3"/>
  <c r="D121" i="3"/>
  <c r="C121" i="3"/>
  <c r="M107" i="3"/>
  <c r="M92" i="3"/>
  <c r="M75" i="3"/>
  <c r="M57" i="3"/>
  <c r="M59" i="3"/>
  <c r="M61" i="3"/>
  <c r="M56" i="3"/>
  <c r="M58" i="3"/>
  <c r="M60" i="3"/>
  <c r="I65" i="7"/>
  <c r="I157" i="10"/>
  <c r="I156" i="10"/>
  <c r="E151" i="10"/>
  <c r="I147" i="10"/>
  <c r="N135" i="10"/>
  <c r="N139" i="10"/>
  <c r="N140" i="10"/>
  <c r="I131" i="10"/>
  <c r="C128" i="10"/>
  <c r="M84" i="10"/>
  <c r="I73" i="6"/>
  <c r="I58" i="6"/>
  <c r="E55" i="6"/>
  <c r="D55" i="6"/>
  <c r="C55" i="6"/>
  <c r="L19" i="6"/>
  <c r="I235" i="5"/>
  <c r="I234" i="5"/>
  <c r="H233" i="5"/>
  <c r="I233" i="5"/>
  <c r="I223" i="5"/>
  <c r="I224" i="5"/>
  <c r="G224" i="5"/>
  <c r="F224" i="5"/>
  <c r="E224" i="5"/>
  <c r="D224" i="5"/>
  <c r="C224" i="5"/>
  <c r="C217" i="5"/>
  <c r="D213" i="5"/>
  <c r="C213" i="5"/>
  <c r="O212" i="5"/>
  <c r="J208" i="5"/>
  <c r="E202" i="5"/>
  <c r="M191" i="5"/>
  <c r="M174" i="5"/>
  <c r="M130" i="5"/>
  <c r="M112" i="5"/>
  <c r="M114" i="5"/>
  <c r="M116" i="5"/>
  <c r="M111" i="5"/>
  <c r="M113" i="5"/>
  <c r="M115" i="5"/>
  <c r="I77" i="12"/>
  <c r="N66" i="12"/>
  <c r="N70" i="12"/>
  <c r="N72" i="12"/>
  <c r="I62" i="12"/>
  <c r="E87" i="8"/>
  <c r="E88" i="8"/>
  <c r="D88" i="8"/>
  <c r="C88" i="8"/>
  <c r="C84" i="8"/>
  <c r="O73" i="8"/>
  <c r="O74" i="8"/>
  <c r="O77" i="8"/>
  <c r="O78" i="8"/>
  <c r="O80" i="8"/>
  <c r="N78" i="8"/>
  <c r="M78" i="8"/>
  <c r="L78" i="8"/>
  <c r="K78" i="8"/>
  <c r="J78" i="8"/>
  <c r="I78" i="8"/>
  <c r="H78" i="8"/>
  <c r="G78" i="8"/>
  <c r="F78" i="8"/>
  <c r="E78" i="8"/>
  <c r="N74" i="8"/>
  <c r="M74" i="8"/>
  <c r="L74" i="8"/>
  <c r="K74" i="8"/>
  <c r="J74" i="8"/>
  <c r="I74" i="8"/>
  <c r="H74" i="8"/>
  <c r="G74" i="8"/>
  <c r="F74" i="8"/>
  <c r="E74" i="8"/>
  <c r="D74" i="8"/>
  <c r="C74" i="8"/>
  <c r="I70" i="8"/>
  <c r="H70" i="8"/>
  <c r="G70" i="8"/>
  <c r="F70" i="8"/>
  <c r="E70" i="8"/>
  <c r="D70" i="8"/>
  <c r="C70" i="8"/>
  <c r="D66" i="8"/>
  <c r="C66" i="8"/>
  <c r="M48" i="8"/>
  <c r="M37" i="8"/>
  <c r="M29" i="8"/>
  <c r="M20" i="8"/>
  <c r="M22" i="8"/>
  <c r="M24" i="8"/>
  <c r="M19" i="8"/>
  <c r="M21" i="8"/>
  <c r="M23" i="8"/>
  <c r="G29" i="1"/>
  <c r="F19" i="1"/>
  <c r="E12" i="1"/>
  <c r="D19" i="1"/>
  <c r="D18" i="1"/>
  <c r="D14" i="1"/>
  <c r="D17" i="1"/>
  <c r="D35" i="1"/>
  <c r="D33" i="1"/>
  <c r="D29" i="1"/>
  <c r="D27" i="1"/>
  <c r="D24" i="1"/>
  <c r="D32" i="1"/>
  <c r="H7" i="1"/>
  <c r="H8" i="1"/>
  <c r="C7" i="1"/>
  <c r="D7" i="1"/>
  <c r="E7" i="1"/>
  <c r="F7" i="1"/>
  <c r="G7" i="1"/>
  <c r="I7" i="1"/>
  <c r="J7" i="1"/>
  <c r="K7" i="1"/>
  <c r="L7" i="1"/>
  <c r="M7" i="1"/>
  <c r="N7" i="1"/>
  <c r="C8" i="1"/>
  <c r="D8" i="1"/>
  <c r="E8" i="1"/>
  <c r="F8" i="1"/>
  <c r="G8" i="1"/>
  <c r="I8" i="1"/>
  <c r="J8" i="1"/>
  <c r="K8" i="1"/>
  <c r="L8" i="1"/>
  <c r="M8" i="1"/>
  <c r="N8" i="1"/>
  <c r="B7" i="1"/>
  <c r="B8" i="1"/>
  <c r="O25" i="1"/>
  <c r="B20" i="1"/>
  <c r="H118" i="11"/>
  <c r="I118" i="11"/>
  <c r="I117" i="11"/>
  <c r="I116" i="11"/>
  <c r="E110" i="11"/>
  <c r="E111" i="11"/>
  <c r="D111" i="11"/>
  <c r="C111" i="11"/>
  <c r="H106" i="11"/>
  <c r="H107" i="11"/>
  <c r="G107" i="11"/>
  <c r="F107" i="11"/>
  <c r="E107" i="11"/>
  <c r="D107" i="11"/>
  <c r="C107" i="11"/>
  <c r="O95" i="11"/>
  <c r="O96" i="11"/>
  <c r="O99" i="11"/>
  <c r="O100" i="11"/>
  <c r="O102" i="11"/>
  <c r="N100" i="11"/>
  <c r="M100" i="11"/>
  <c r="L100" i="11"/>
  <c r="K100" i="11"/>
  <c r="J100" i="11"/>
  <c r="I100" i="11"/>
  <c r="H100" i="11"/>
  <c r="G100" i="11"/>
  <c r="F100" i="11"/>
  <c r="E100" i="11"/>
  <c r="D100" i="11"/>
  <c r="C100" i="11"/>
  <c r="N96" i="11"/>
  <c r="M96" i="11"/>
  <c r="L96" i="11"/>
  <c r="K96" i="11"/>
  <c r="J96" i="11"/>
  <c r="I96" i="11"/>
  <c r="H96" i="11"/>
  <c r="G96" i="11"/>
  <c r="F96" i="11"/>
  <c r="E96" i="11"/>
  <c r="D96" i="11"/>
  <c r="C96" i="11"/>
  <c r="I91" i="11"/>
  <c r="I92" i="11"/>
  <c r="H92" i="11"/>
  <c r="G92" i="11"/>
  <c r="F92" i="11"/>
  <c r="E92" i="11"/>
  <c r="D92" i="11"/>
  <c r="C92" i="11"/>
  <c r="E82" i="11"/>
  <c r="E83" i="11"/>
  <c r="E84" i="11"/>
  <c r="E85" i="11"/>
  <c r="E86" i="11"/>
  <c r="E87" i="11"/>
  <c r="E88" i="11"/>
  <c r="D88" i="11"/>
  <c r="C88" i="11"/>
  <c r="M75" i="11"/>
  <c r="M59" i="11"/>
  <c r="M45" i="11"/>
  <c r="M27" i="11"/>
  <c r="M29" i="11"/>
  <c r="M31" i="11"/>
  <c r="M26" i="11"/>
  <c r="M28" i="11"/>
  <c r="M30" i="11"/>
  <c r="H171" i="4"/>
  <c r="I171" i="4"/>
  <c r="I170" i="4"/>
  <c r="I169" i="4"/>
  <c r="E163" i="4"/>
  <c r="E164" i="4"/>
  <c r="D164" i="4"/>
  <c r="C164" i="4"/>
  <c r="H159" i="4"/>
  <c r="H160" i="4"/>
  <c r="G160" i="4"/>
  <c r="F160" i="4"/>
  <c r="E160" i="4"/>
  <c r="D160" i="4"/>
  <c r="C160" i="4"/>
  <c r="O149" i="4"/>
  <c r="O152" i="4"/>
  <c r="O153" i="4"/>
  <c r="O155" i="4"/>
  <c r="N153" i="4"/>
  <c r="M153" i="4"/>
  <c r="L153" i="4"/>
  <c r="K153" i="4"/>
  <c r="J153" i="4"/>
  <c r="I153" i="4"/>
  <c r="H153" i="4"/>
  <c r="G153" i="4"/>
  <c r="F153" i="4"/>
  <c r="E153" i="4"/>
  <c r="D153" i="4"/>
  <c r="C153" i="4"/>
  <c r="O148" i="4"/>
  <c r="I144" i="4"/>
  <c r="I145" i="4"/>
  <c r="H145" i="4"/>
  <c r="G145" i="4"/>
  <c r="F145" i="4"/>
  <c r="E145" i="4"/>
  <c r="D145" i="4"/>
  <c r="C145" i="4"/>
  <c r="E135" i="4"/>
  <c r="E136" i="4"/>
  <c r="E137" i="4"/>
  <c r="E138" i="4"/>
  <c r="E139" i="4"/>
  <c r="E140" i="4"/>
  <c r="E141" i="4"/>
  <c r="D141" i="4"/>
  <c r="C141" i="4"/>
  <c r="M128" i="4"/>
  <c r="M112" i="4"/>
  <c r="M96" i="4"/>
  <c r="M78" i="4"/>
  <c r="M80" i="4"/>
  <c r="M82" i="4"/>
  <c r="M77" i="4"/>
  <c r="M79" i="4"/>
  <c r="M81" i="4"/>
  <c r="D36" i="1"/>
  <c r="D20" i="1"/>
  <c r="E20" i="1"/>
  <c r="F20" i="1"/>
  <c r="G20" i="1"/>
  <c r="H20" i="1"/>
  <c r="I20" i="1"/>
  <c r="J20" i="1"/>
  <c r="K20" i="1"/>
  <c r="L20" i="1"/>
  <c r="M20" i="1"/>
  <c r="N20" i="1"/>
  <c r="O27" i="1"/>
  <c r="C20" i="1"/>
  <c r="O22" i="1"/>
  <c r="O23" i="1"/>
  <c r="O24" i="1"/>
  <c r="O26" i="1"/>
  <c r="O28" i="1"/>
  <c r="O29" i="1"/>
  <c r="O30" i="1"/>
  <c r="O31" i="1"/>
  <c r="O32" i="1"/>
  <c r="O33" i="1"/>
  <c r="O34" i="1"/>
  <c r="O35" i="1"/>
  <c r="O36" i="1"/>
  <c r="N36" i="1"/>
  <c r="M36" i="1"/>
  <c r="L36" i="1"/>
  <c r="K36" i="1"/>
  <c r="J36" i="1"/>
  <c r="I36" i="1"/>
  <c r="H36" i="1"/>
  <c r="G36" i="1"/>
  <c r="F36" i="1"/>
  <c r="E36" i="1"/>
  <c r="C36" i="1"/>
  <c r="B36" i="1"/>
  <c r="O14" i="1"/>
  <c r="O15" i="1"/>
  <c r="O16" i="1"/>
  <c r="O17" i="1"/>
  <c r="O18" i="1"/>
  <c r="O19" i="1"/>
  <c r="O20" i="1"/>
  <c r="O12" i="1"/>
  <c r="O11" i="1"/>
  <c r="O10" i="1"/>
  <c r="O9" i="1"/>
  <c r="O4" i="1"/>
  <c r="O6" i="1"/>
  <c r="O8" i="1"/>
  <c r="O3" i="1"/>
  <c r="O5" i="1"/>
  <c r="O7" i="1"/>
</calcChain>
</file>

<file path=xl/comments1.xml><?xml version="1.0" encoding="utf-8"?>
<comments xmlns="http://schemas.openxmlformats.org/spreadsheetml/2006/main">
  <authors>
    <author>clharmon</author>
    <author>Turgeon lab</author>
  </authors>
  <commentList>
    <comment ref="A7" authorId="0" shapeId="0">
      <text>
        <r>
          <rPr>
            <sz val="12"/>
            <color indexed="81"/>
            <rFont val="Tahoma"/>
            <family val="2"/>
          </rPr>
          <t>Ex: 03/26/2009, Laurel Wilt, NPDN First Detector Training website, www.npdn.org, n/a, NPDN module, N</t>
        </r>
      </text>
    </comment>
    <comment ref="A85" authorId="0" shapeId="0">
      <text>
        <r>
          <rPr>
            <sz val="12"/>
            <color indexed="81"/>
            <rFont val="Tahoma"/>
            <family val="2"/>
          </rPr>
          <t xml:space="preserve">
Ex: 03/26/2009, PCR thermocycler</t>
        </r>
      </text>
    </comment>
    <comment ref="A99" authorId="0" shapeId="0">
      <text>
        <r>
          <rPr>
            <sz val="12"/>
            <color indexed="81"/>
            <rFont val="Tahoma"/>
            <family val="2"/>
          </rPr>
          <t>example: 03/26/2009, SW Pest Update, Adobe Connect</t>
        </r>
      </text>
    </comment>
    <comment ref="A114" authorId="0" shapeId="0">
      <text>
        <r>
          <rPr>
            <sz val="11"/>
            <color indexed="81"/>
            <rFont val="Tahoma"/>
            <family val="2"/>
          </rPr>
          <t xml:space="preserve">Example: 03/26/2009: NPDN Training and Education Committee conference call (as state training coordinator)
NOTE: </t>
        </r>
        <r>
          <rPr>
            <i/>
            <sz val="11"/>
            <color indexed="81"/>
            <rFont val="Tahoma"/>
            <family val="2"/>
          </rPr>
          <t>Supplies, salary, travel, etc. should be totaled for the year and entered below under Funding</t>
        </r>
        <r>
          <rPr>
            <sz val="11"/>
            <color indexed="81"/>
            <rFont val="Tahoma"/>
            <family val="2"/>
          </rPr>
          <t xml:space="preserve">
</t>
        </r>
      </text>
    </comment>
    <comment ref="A131" authorId="0" shapeId="0">
      <text>
        <r>
          <rPr>
            <sz val="11"/>
            <color indexed="81"/>
            <rFont val="Tahoma"/>
            <family val="2"/>
          </rPr>
          <t>Note that this is an incomplete year; the number will be updated in July, to cover the entire year.</t>
        </r>
      </text>
    </comment>
    <comment ref="A143" authorId="1" shapeId="0">
      <text>
        <r>
          <rPr>
            <b/>
            <sz val="11"/>
            <color indexed="81"/>
            <rFont val="Tahoma"/>
            <family val="2"/>
          </rPr>
          <t>These numbers can be obtained from the NPDN National Repository</t>
        </r>
        <r>
          <rPr>
            <sz val="11"/>
            <color indexed="81"/>
            <rFont val="Tahoma"/>
            <family val="2"/>
          </rPr>
          <t xml:space="preserve">
</t>
        </r>
      </text>
    </comment>
    <comment ref="C158" authorId="1" shapeId="0">
      <text>
        <r>
          <rPr>
            <b/>
            <sz val="11"/>
            <color indexed="81"/>
            <rFont val="Tahoma"/>
            <family val="2"/>
          </rPr>
          <t>include all expenditures over $5,000 each.</t>
        </r>
        <r>
          <rPr>
            <sz val="11"/>
            <color indexed="81"/>
            <rFont val="Tahoma"/>
            <family val="2"/>
          </rPr>
          <t xml:space="preserve">
</t>
        </r>
      </text>
    </comment>
    <comment ref="D158" authorId="1" shapeId="0">
      <text>
        <r>
          <rPr>
            <b/>
            <sz val="11"/>
            <color indexed="81"/>
            <rFont val="Tahoma"/>
            <family val="2"/>
          </rPr>
          <t>include all laboratory supplies and materials under $5,000 each</t>
        </r>
        <r>
          <rPr>
            <sz val="11"/>
            <color indexed="81"/>
            <rFont val="Tahoma"/>
            <family val="2"/>
          </rPr>
          <t xml:space="preserve">
</t>
        </r>
      </text>
    </comment>
    <comment ref="E158" authorId="1" shapeId="0">
      <text>
        <r>
          <rPr>
            <b/>
            <sz val="11"/>
            <color indexed="81"/>
            <rFont val="Tahoma"/>
            <family val="2"/>
          </rPr>
          <t>include all travel and training expenses including training supplies</t>
        </r>
        <r>
          <rPr>
            <sz val="11"/>
            <color indexed="81"/>
            <rFont val="Tahoma"/>
            <family val="2"/>
          </rPr>
          <t xml:space="preserve">
</t>
        </r>
      </text>
    </comment>
    <comment ref="F158" authorId="1" shapeId="0">
      <text>
        <r>
          <rPr>
            <b/>
            <sz val="11"/>
            <color indexed="81"/>
            <rFont val="Tahoma"/>
            <family val="2"/>
          </rPr>
          <t xml:space="preserve">include all salary costs, hourly pay and personnel expenses
</t>
        </r>
      </text>
    </comment>
    <comment ref="G158" authorId="1" shapeId="0">
      <text>
        <r>
          <rPr>
            <b/>
            <sz val="11"/>
            <color indexed="81"/>
            <rFont val="Tahoma"/>
            <family val="2"/>
          </rPr>
          <t xml:space="preserve">include all other expenses </t>
        </r>
        <r>
          <rPr>
            <sz val="11"/>
            <color indexed="81"/>
            <rFont val="Tahoma"/>
            <family val="2"/>
          </rPr>
          <t xml:space="preserve">
</t>
        </r>
      </text>
    </comment>
    <comment ref="C162" authorId="1" shapeId="0">
      <text>
        <r>
          <rPr>
            <b/>
            <sz val="11"/>
            <color indexed="81"/>
            <rFont val="Tahoma"/>
            <family val="2"/>
          </rPr>
          <t>this is the amount of base NPDN funding your laboratory receives each year.</t>
        </r>
        <r>
          <rPr>
            <sz val="11"/>
            <color indexed="81"/>
            <rFont val="Tahoma"/>
            <family val="2"/>
          </rPr>
          <t xml:space="preserve">
</t>
        </r>
      </text>
    </comment>
    <comment ref="D162" authorId="1" shapeId="0">
      <text>
        <r>
          <rPr>
            <b/>
            <sz val="11"/>
            <color indexed="81"/>
            <rFont val="Tahoma"/>
            <family val="2"/>
          </rPr>
          <t>this is the amount of supplemental funding your laboratory recieves each year, such as SOD funding, PIPE, etc.</t>
        </r>
        <r>
          <rPr>
            <sz val="11"/>
            <color indexed="81"/>
            <rFont val="Tahoma"/>
            <family val="2"/>
          </rPr>
          <t xml:space="preserve">
</t>
        </r>
      </text>
    </comment>
    <comment ref="C168" authorId="1" shapeId="0">
      <text>
        <r>
          <rPr>
            <b/>
            <sz val="11"/>
            <color indexed="81"/>
            <rFont val="Tahoma"/>
            <family val="2"/>
          </rPr>
          <t>Line 1 BUDGETED=place FTE amounts estimated in your NPDN proposal, Line 2 ACTUAL=place actual  FTE committed to your NPDN project to date, 
Line 3 OTHER=report FTEs from your lab paid by other sources such as the University.</t>
        </r>
        <r>
          <rPr>
            <sz val="11"/>
            <color indexed="81"/>
            <rFont val="Tahoma"/>
            <family val="2"/>
          </rPr>
          <t xml:space="preserve">
</t>
        </r>
      </text>
    </comment>
    <comment ref="D168" authorId="1" shapeId="0">
      <text>
        <r>
          <rPr>
            <b/>
            <sz val="11"/>
            <color indexed="81"/>
            <rFont val="Tahoma"/>
            <family val="2"/>
          </rPr>
          <t>FTE amounts for Scientists.</t>
        </r>
      </text>
    </comment>
    <comment ref="E168" authorId="1" shapeId="0">
      <text>
        <r>
          <rPr>
            <b/>
            <sz val="11"/>
            <color indexed="81"/>
            <rFont val="Tahoma"/>
            <family val="2"/>
          </rPr>
          <t>FTE amounts for Technicians.</t>
        </r>
      </text>
    </comment>
    <comment ref="F168" authorId="1" shapeId="0">
      <text>
        <r>
          <rPr>
            <b/>
            <sz val="11"/>
            <color indexed="81"/>
            <rFont val="Tahoma"/>
            <family val="2"/>
          </rPr>
          <t>FTE amounts for Post Docs.</t>
        </r>
        <r>
          <rPr>
            <sz val="11"/>
            <color indexed="81"/>
            <rFont val="Tahoma"/>
            <family val="2"/>
          </rPr>
          <t xml:space="preserve">
</t>
        </r>
      </text>
    </comment>
    <comment ref="G168" authorId="1" shapeId="0">
      <text>
        <r>
          <rPr>
            <b/>
            <sz val="11"/>
            <color indexed="81"/>
            <rFont val="Tahoma"/>
            <family val="2"/>
          </rPr>
          <t xml:space="preserve">FTE amounts for Graduate Students.
</t>
        </r>
      </text>
    </comment>
    <comment ref="H168" authorId="1" shapeId="0">
      <text>
        <r>
          <rPr>
            <b/>
            <sz val="11"/>
            <color indexed="81"/>
            <rFont val="Tahoma"/>
            <family val="2"/>
          </rPr>
          <t>FTE amounts for Undergraduate Students.</t>
        </r>
      </text>
    </comment>
  </commentList>
</comments>
</file>

<file path=xl/comments2.xml><?xml version="1.0" encoding="utf-8"?>
<comments xmlns="http://schemas.openxmlformats.org/spreadsheetml/2006/main">
  <authors>
    <author>clharmon</author>
    <author>Turgeon lab</author>
  </authors>
  <commentList>
    <comment ref="A7" authorId="0" shapeId="0">
      <text>
        <r>
          <rPr>
            <sz val="12"/>
            <color indexed="81"/>
            <rFont val="Tahoma"/>
            <family val="2"/>
          </rPr>
          <t>Ex: 03/26/2009, Laurel Wilt, NPDN First Detector Training website, www.npdn.org, n/a, NPDN module, N</t>
        </r>
      </text>
    </comment>
    <comment ref="A119" authorId="0" shapeId="0">
      <text>
        <r>
          <rPr>
            <sz val="12"/>
            <color indexed="81"/>
            <rFont val="Tahoma"/>
            <family val="2"/>
          </rPr>
          <t xml:space="preserve">
Ex: 03/26/2009, PCR thermocycler</t>
        </r>
      </text>
    </comment>
    <comment ref="A133" authorId="0" shapeId="0">
      <text>
        <r>
          <rPr>
            <sz val="12"/>
            <color indexed="81"/>
            <rFont val="Tahoma"/>
            <family val="2"/>
          </rPr>
          <t>example: 03/26/2009, SW Pest Update, Adobe Connect</t>
        </r>
      </text>
    </comment>
    <comment ref="A177" authorId="0" shapeId="0">
      <text>
        <r>
          <rPr>
            <sz val="11"/>
            <color indexed="81"/>
            <rFont val="Tahoma"/>
            <family val="2"/>
          </rPr>
          <t xml:space="preserve">Example: 03/26/2009: NPDN Training and Education Committee conference call (as state training coordinator)
NOTE: </t>
        </r>
        <r>
          <rPr>
            <i/>
            <sz val="11"/>
            <color indexed="81"/>
            <rFont val="Tahoma"/>
            <family val="2"/>
          </rPr>
          <t>Supplies, salary, travel, etc. should be totaled for the year and entered below under Funding</t>
        </r>
        <r>
          <rPr>
            <sz val="11"/>
            <color indexed="81"/>
            <rFont val="Tahoma"/>
            <family val="2"/>
          </rPr>
          <t xml:space="preserve">
</t>
        </r>
      </text>
    </comment>
    <comment ref="A194" authorId="0" shapeId="0">
      <text>
        <r>
          <rPr>
            <sz val="11"/>
            <color indexed="81"/>
            <rFont val="Tahoma"/>
            <family val="2"/>
          </rPr>
          <t>Note that this is an incomplete year; the number will be updated in July, to cover the entire year.</t>
        </r>
      </text>
    </comment>
    <comment ref="A207" authorId="1" shapeId="0">
      <text>
        <r>
          <rPr>
            <b/>
            <sz val="11"/>
            <color indexed="81"/>
            <rFont val="Tahoma"/>
            <family val="2"/>
          </rPr>
          <t>These numbers can be obtained from the NPDN National Repository</t>
        </r>
        <r>
          <rPr>
            <sz val="11"/>
            <color indexed="81"/>
            <rFont val="Tahoma"/>
            <family val="2"/>
          </rPr>
          <t xml:space="preserve">
</t>
        </r>
      </text>
    </comment>
    <comment ref="C222" authorId="1" shapeId="0">
      <text>
        <r>
          <rPr>
            <b/>
            <sz val="11"/>
            <color indexed="81"/>
            <rFont val="Tahoma"/>
            <family val="2"/>
          </rPr>
          <t>include all expenditures over $5,000 each.</t>
        </r>
        <r>
          <rPr>
            <sz val="11"/>
            <color indexed="81"/>
            <rFont val="Tahoma"/>
            <family val="2"/>
          </rPr>
          <t xml:space="preserve">
</t>
        </r>
      </text>
    </comment>
    <comment ref="D222" authorId="1" shapeId="0">
      <text>
        <r>
          <rPr>
            <b/>
            <sz val="11"/>
            <color indexed="81"/>
            <rFont val="Tahoma"/>
            <family val="2"/>
          </rPr>
          <t>include all laboratory supplies and materials under $5,000 each</t>
        </r>
        <r>
          <rPr>
            <sz val="11"/>
            <color indexed="81"/>
            <rFont val="Tahoma"/>
            <family val="2"/>
          </rPr>
          <t xml:space="preserve">
</t>
        </r>
      </text>
    </comment>
    <comment ref="E222" authorId="1" shapeId="0">
      <text>
        <r>
          <rPr>
            <b/>
            <sz val="11"/>
            <color indexed="81"/>
            <rFont val="Tahoma"/>
            <family val="2"/>
          </rPr>
          <t>include all travel and training expenses including training supplies</t>
        </r>
        <r>
          <rPr>
            <sz val="11"/>
            <color indexed="81"/>
            <rFont val="Tahoma"/>
            <family val="2"/>
          </rPr>
          <t xml:space="preserve">
</t>
        </r>
      </text>
    </comment>
    <comment ref="F222" authorId="1" shapeId="0">
      <text>
        <r>
          <rPr>
            <b/>
            <sz val="11"/>
            <color indexed="81"/>
            <rFont val="Tahoma"/>
            <family val="2"/>
          </rPr>
          <t xml:space="preserve">include all salary costs, hourly pay and personnel expenses
</t>
        </r>
      </text>
    </comment>
    <comment ref="G222" authorId="1" shapeId="0">
      <text>
        <r>
          <rPr>
            <b/>
            <sz val="11"/>
            <color indexed="81"/>
            <rFont val="Tahoma"/>
            <family val="2"/>
          </rPr>
          <t xml:space="preserve">include all other expenses </t>
        </r>
        <r>
          <rPr>
            <sz val="11"/>
            <color indexed="81"/>
            <rFont val="Tahoma"/>
            <family val="2"/>
          </rPr>
          <t xml:space="preserve">
</t>
        </r>
      </text>
    </comment>
    <comment ref="C226" authorId="1" shapeId="0">
      <text>
        <r>
          <rPr>
            <b/>
            <sz val="11"/>
            <color indexed="81"/>
            <rFont val="Tahoma"/>
            <family val="2"/>
          </rPr>
          <t>this is the amount of base NPDN funding your laboratory receives each year.</t>
        </r>
        <r>
          <rPr>
            <sz val="11"/>
            <color indexed="81"/>
            <rFont val="Tahoma"/>
            <family val="2"/>
          </rPr>
          <t xml:space="preserve">
</t>
        </r>
      </text>
    </comment>
    <comment ref="D226" authorId="1" shapeId="0">
      <text>
        <r>
          <rPr>
            <b/>
            <sz val="11"/>
            <color indexed="81"/>
            <rFont val="Tahoma"/>
            <family val="2"/>
          </rPr>
          <t>this is the amount of supplemental funding your laboratory recieves each year, such as SOD funding, PIPE, etc.</t>
        </r>
        <r>
          <rPr>
            <sz val="11"/>
            <color indexed="81"/>
            <rFont val="Tahoma"/>
            <family val="2"/>
          </rPr>
          <t xml:space="preserve">
</t>
        </r>
      </text>
    </comment>
    <comment ref="C232" authorId="1" shapeId="0">
      <text>
        <r>
          <rPr>
            <b/>
            <sz val="11"/>
            <color indexed="81"/>
            <rFont val="Tahoma"/>
            <family val="2"/>
          </rPr>
          <t>Line 1 BUDGETED=place FTE amounts estimated in your NPDN proposal, Line 2 ACTUAL=place actual  FTE committed to your NPDN project to date, 
Line 3 OTHER=report FTEs from your lab paid by other sources such as the University.</t>
        </r>
        <r>
          <rPr>
            <sz val="11"/>
            <color indexed="81"/>
            <rFont val="Tahoma"/>
            <family val="2"/>
          </rPr>
          <t xml:space="preserve">
</t>
        </r>
      </text>
    </comment>
    <comment ref="D232" authorId="1" shapeId="0">
      <text>
        <r>
          <rPr>
            <b/>
            <sz val="11"/>
            <color indexed="81"/>
            <rFont val="Tahoma"/>
            <family val="2"/>
          </rPr>
          <t>FTE amounts for Scientists.</t>
        </r>
      </text>
    </comment>
    <comment ref="E232" authorId="1" shapeId="0">
      <text>
        <r>
          <rPr>
            <b/>
            <sz val="11"/>
            <color indexed="81"/>
            <rFont val="Tahoma"/>
            <family val="2"/>
          </rPr>
          <t>FTE amounts for Technicians.</t>
        </r>
      </text>
    </comment>
    <comment ref="F232" authorId="1" shapeId="0">
      <text>
        <r>
          <rPr>
            <b/>
            <sz val="11"/>
            <color indexed="81"/>
            <rFont val="Tahoma"/>
            <family val="2"/>
          </rPr>
          <t>FTE amounts for Post Docs.</t>
        </r>
        <r>
          <rPr>
            <sz val="11"/>
            <color indexed="81"/>
            <rFont val="Tahoma"/>
            <family val="2"/>
          </rPr>
          <t xml:space="preserve">
</t>
        </r>
      </text>
    </comment>
    <comment ref="G232" authorId="1" shapeId="0">
      <text>
        <r>
          <rPr>
            <b/>
            <sz val="11"/>
            <color indexed="81"/>
            <rFont val="Tahoma"/>
            <family val="2"/>
          </rPr>
          <t xml:space="preserve">FTE amounts for Graduate Students.
</t>
        </r>
      </text>
    </comment>
    <comment ref="H232" authorId="1" shapeId="0">
      <text>
        <r>
          <rPr>
            <b/>
            <sz val="11"/>
            <color indexed="81"/>
            <rFont val="Tahoma"/>
            <family val="2"/>
          </rPr>
          <t>FTE amounts for Undergraduate Students.</t>
        </r>
      </text>
    </comment>
  </commentList>
</comments>
</file>

<file path=xl/comments3.xml><?xml version="1.0" encoding="utf-8"?>
<comments xmlns="http://schemas.openxmlformats.org/spreadsheetml/2006/main">
  <authors>
    <author>clharmon</author>
    <author>Turgeon lab</author>
  </authors>
  <commentList>
    <comment ref="A7" authorId="0" shapeId="0">
      <text>
        <r>
          <rPr>
            <sz val="12"/>
            <color indexed="81"/>
            <rFont val="Tahoma"/>
            <family val="2"/>
          </rPr>
          <t>Ex: 03/26/2009, Laurel Wilt, NPDN First Detector Training website, www.npdn.org, n/a, NPDN module, N</t>
        </r>
      </text>
    </comment>
    <comment ref="A25" authorId="0" shapeId="0">
      <text>
        <r>
          <rPr>
            <sz val="12"/>
            <color indexed="81"/>
            <rFont val="Tahoma"/>
            <family val="2"/>
          </rPr>
          <t xml:space="preserve">
Ex: 03/26/2009, PCR thermocycler</t>
        </r>
      </text>
    </comment>
    <comment ref="A30" authorId="0" shapeId="0">
      <text>
        <r>
          <rPr>
            <sz val="12"/>
            <color indexed="81"/>
            <rFont val="Tahoma"/>
            <family val="2"/>
          </rPr>
          <t>example: 03/26/2009, SW Pest Update, Adobe Connect</t>
        </r>
      </text>
    </comment>
    <comment ref="A40" authorId="0" shapeId="0">
      <text>
        <r>
          <rPr>
            <sz val="11"/>
            <color indexed="81"/>
            <rFont val="Tahoma"/>
            <family val="2"/>
          </rPr>
          <t xml:space="preserve">Example: 03/26/2009: NPDN Training and Education Committee conference call (as state training coordinator)
NOTE: </t>
        </r>
        <r>
          <rPr>
            <i/>
            <sz val="11"/>
            <color indexed="81"/>
            <rFont val="Tahoma"/>
            <family val="2"/>
          </rPr>
          <t>Supplies, salary, travel, etc. should be totaled for the year and entered below under Funding</t>
        </r>
        <r>
          <rPr>
            <sz val="11"/>
            <color indexed="81"/>
            <rFont val="Tahoma"/>
            <family val="2"/>
          </rPr>
          <t xml:space="preserve">
</t>
        </r>
      </text>
    </comment>
    <comment ref="A51" authorId="0" shapeId="0">
      <text>
        <r>
          <rPr>
            <sz val="11"/>
            <color indexed="81"/>
            <rFont val="Tahoma"/>
            <family val="2"/>
          </rPr>
          <t>Note that this is an incomplete year; the number will be updated in July, to cover the entire year.</t>
        </r>
      </text>
    </comment>
    <comment ref="A68" authorId="1" shapeId="0">
      <text>
        <r>
          <rPr>
            <b/>
            <sz val="11"/>
            <color indexed="81"/>
            <rFont val="Tahoma"/>
            <family val="2"/>
          </rPr>
          <t>These numbers can be obtained from the NPDN National Repository</t>
        </r>
        <r>
          <rPr>
            <sz val="11"/>
            <color indexed="81"/>
            <rFont val="Tahoma"/>
            <family val="2"/>
          </rPr>
          <t xml:space="preserve">
</t>
        </r>
      </text>
    </comment>
    <comment ref="C82" authorId="1" shapeId="0">
      <text>
        <r>
          <rPr>
            <b/>
            <sz val="11"/>
            <color indexed="81"/>
            <rFont val="Tahoma"/>
            <family val="2"/>
          </rPr>
          <t>include all expenditures over $5,000 each.</t>
        </r>
        <r>
          <rPr>
            <sz val="11"/>
            <color indexed="81"/>
            <rFont val="Tahoma"/>
            <family val="2"/>
          </rPr>
          <t xml:space="preserve">
</t>
        </r>
      </text>
    </comment>
    <comment ref="D82" authorId="1" shapeId="0">
      <text>
        <r>
          <rPr>
            <b/>
            <sz val="11"/>
            <color indexed="81"/>
            <rFont val="Tahoma"/>
            <family val="2"/>
          </rPr>
          <t>include all laboratory supplies and materials under $5,000 each</t>
        </r>
        <r>
          <rPr>
            <sz val="11"/>
            <color indexed="81"/>
            <rFont val="Tahoma"/>
            <family val="2"/>
          </rPr>
          <t xml:space="preserve">
</t>
        </r>
      </text>
    </comment>
    <comment ref="E82" authorId="1" shapeId="0">
      <text>
        <r>
          <rPr>
            <b/>
            <sz val="11"/>
            <color indexed="81"/>
            <rFont val="Tahoma"/>
            <family val="2"/>
          </rPr>
          <t>include all travel and training expenses including training supplies</t>
        </r>
        <r>
          <rPr>
            <sz val="11"/>
            <color indexed="81"/>
            <rFont val="Tahoma"/>
            <family val="2"/>
          </rPr>
          <t xml:space="preserve">
</t>
        </r>
      </text>
    </comment>
    <comment ref="F82" authorId="1" shapeId="0">
      <text>
        <r>
          <rPr>
            <b/>
            <sz val="11"/>
            <color indexed="81"/>
            <rFont val="Tahoma"/>
            <family val="2"/>
          </rPr>
          <t xml:space="preserve">include all salary costs, hourly pay and personnel expenses
</t>
        </r>
      </text>
    </comment>
    <comment ref="G82" authorId="1" shapeId="0">
      <text>
        <r>
          <rPr>
            <b/>
            <sz val="11"/>
            <color indexed="81"/>
            <rFont val="Tahoma"/>
            <family val="2"/>
          </rPr>
          <t xml:space="preserve">include all other expenses </t>
        </r>
        <r>
          <rPr>
            <sz val="11"/>
            <color indexed="81"/>
            <rFont val="Tahoma"/>
            <family val="2"/>
          </rPr>
          <t xml:space="preserve">
</t>
        </r>
      </text>
    </comment>
    <comment ref="C86" authorId="1" shapeId="0">
      <text>
        <r>
          <rPr>
            <b/>
            <sz val="11"/>
            <color indexed="81"/>
            <rFont val="Tahoma"/>
            <family val="2"/>
          </rPr>
          <t>this is the amount of base NPDN funding your laboratory receives each year.</t>
        </r>
        <r>
          <rPr>
            <sz val="11"/>
            <color indexed="81"/>
            <rFont val="Tahoma"/>
            <family val="2"/>
          </rPr>
          <t xml:space="preserve">
</t>
        </r>
      </text>
    </comment>
    <comment ref="D86" authorId="1" shapeId="0">
      <text>
        <r>
          <rPr>
            <b/>
            <sz val="11"/>
            <color indexed="81"/>
            <rFont val="Tahoma"/>
            <family val="2"/>
          </rPr>
          <t>this is the amount of supplemental funding your laboratory recieves each year, such as SOD funding, PIPE, etc.</t>
        </r>
        <r>
          <rPr>
            <sz val="11"/>
            <color indexed="81"/>
            <rFont val="Tahoma"/>
            <family val="2"/>
          </rPr>
          <t xml:space="preserve">
</t>
        </r>
      </text>
    </comment>
    <comment ref="C92" authorId="1" shapeId="0">
      <text>
        <r>
          <rPr>
            <b/>
            <sz val="11"/>
            <color indexed="81"/>
            <rFont val="Tahoma"/>
            <family val="2"/>
          </rPr>
          <t>Line 1 BUDGETED=place FTE amounts estimated in your NPDN proposal, Line 2 ACTUAL=place actual  FTE committed to your NPDN project to date, 
Line 3 OTHER=report FTEs from your lab paid by other sources such as the University.</t>
        </r>
        <r>
          <rPr>
            <sz val="11"/>
            <color indexed="81"/>
            <rFont val="Tahoma"/>
            <family val="2"/>
          </rPr>
          <t xml:space="preserve">
</t>
        </r>
      </text>
    </comment>
    <comment ref="D92" authorId="1" shapeId="0">
      <text>
        <r>
          <rPr>
            <b/>
            <sz val="11"/>
            <color indexed="81"/>
            <rFont val="Tahoma"/>
            <family val="2"/>
          </rPr>
          <t>FTE amounts for Scientists.</t>
        </r>
      </text>
    </comment>
    <comment ref="E92" authorId="1" shapeId="0">
      <text>
        <r>
          <rPr>
            <b/>
            <sz val="11"/>
            <color indexed="81"/>
            <rFont val="Tahoma"/>
            <family val="2"/>
          </rPr>
          <t>FTE amounts for Technicians.</t>
        </r>
      </text>
    </comment>
    <comment ref="F92" authorId="1" shapeId="0">
      <text>
        <r>
          <rPr>
            <b/>
            <sz val="11"/>
            <color indexed="81"/>
            <rFont val="Tahoma"/>
            <family val="2"/>
          </rPr>
          <t>FTE amounts for Post Docs.</t>
        </r>
        <r>
          <rPr>
            <sz val="11"/>
            <color indexed="81"/>
            <rFont val="Tahoma"/>
            <family val="2"/>
          </rPr>
          <t xml:space="preserve">
</t>
        </r>
      </text>
    </comment>
    <comment ref="G92" authorId="1" shapeId="0">
      <text>
        <r>
          <rPr>
            <b/>
            <sz val="11"/>
            <color indexed="81"/>
            <rFont val="Tahoma"/>
            <family val="2"/>
          </rPr>
          <t xml:space="preserve">FTE amounts for Graduate Students.
</t>
        </r>
      </text>
    </comment>
    <comment ref="H92" authorId="1" shapeId="0">
      <text>
        <r>
          <rPr>
            <b/>
            <sz val="11"/>
            <color indexed="81"/>
            <rFont val="Tahoma"/>
            <family val="2"/>
          </rPr>
          <t>FTE amounts for Undergraduate Students.</t>
        </r>
      </text>
    </comment>
  </commentList>
</comments>
</file>

<file path=xl/comments4.xml><?xml version="1.0" encoding="utf-8"?>
<comments xmlns="http://schemas.openxmlformats.org/spreadsheetml/2006/main">
  <authors>
    <author>clharmon</author>
    <author>Turgeon lab</author>
  </authors>
  <commentList>
    <comment ref="A7" authorId="0" shapeId="0">
      <text>
        <r>
          <rPr>
            <sz val="12"/>
            <color indexed="81"/>
            <rFont val="Tahoma"/>
            <family val="2"/>
          </rPr>
          <t>Ex: 03/26/2009, Laurel Wilt, NPDN First Detector Training website, www.npdn.org, n/a, NPDN module, N</t>
        </r>
      </text>
    </comment>
    <comment ref="A64" authorId="0" shapeId="0">
      <text>
        <r>
          <rPr>
            <sz val="12"/>
            <color indexed="81"/>
            <rFont val="Tahoma"/>
            <family val="2"/>
          </rPr>
          <t xml:space="preserve">
Ex: 03/26/2009, PCR thermocycler</t>
        </r>
      </text>
    </comment>
    <comment ref="A78" authorId="0" shapeId="0">
      <text>
        <r>
          <rPr>
            <sz val="12"/>
            <color indexed="81"/>
            <rFont val="Tahoma"/>
            <family val="2"/>
          </rPr>
          <t>example: 03/26/2009, SW Pest Update, Adobe Connect</t>
        </r>
      </text>
    </comment>
    <comment ref="A95" authorId="0" shapeId="0">
      <text>
        <r>
          <rPr>
            <sz val="11"/>
            <color indexed="81"/>
            <rFont val="Tahoma"/>
            <family val="2"/>
          </rPr>
          <t xml:space="preserve">Example: 03/26/2009: NPDN Training and Education Committee conference call (as state training coordinator)
NOTE: </t>
        </r>
        <r>
          <rPr>
            <i/>
            <sz val="11"/>
            <color indexed="81"/>
            <rFont val="Tahoma"/>
            <family val="2"/>
          </rPr>
          <t>Supplies, salary, travel, etc. should be totaled for the year and entered below under Funding</t>
        </r>
        <r>
          <rPr>
            <sz val="11"/>
            <color indexed="81"/>
            <rFont val="Tahoma"/>
            <family val="2"/>
          </rPr>
          <t xml:space="preserve">
</t>
        </r>
      </text>
    </comment>
    <comment ref="A110" authorId="0" shapeId="0">
      <text>
        <r>
          <rPr>
            <sz val="11"/>
            <color indexed="81"/>
            <rFont val="Tahoma"/>
            <family val="2"/>
          </rPr>
          <t>Note that this is an incomplete year; the number will be updated in July, to cover the entire year.</t>
        </r>
      </text>
    </comment>
    <comment ref="A123" authorId="1" shapeId="0">
      <text>
        <r>
          <rPr>
            <b/>
            <sz val="11"/>
            <color indexed="81"/>
            <rFont val="Tahoma"/>
            <family val="2"/>
          </rPr>
          <t>These numbers can be obtained from the NPDN National Repository</t>
        </r>
        <r>
          <rPr>
            <sz val="11"/>
            <color indexed="81"/>
            <rFont val="Tahoma"/>
            <family val="2"/>
          </rPr>
          <t xml:space="preserve">
</t>
        </r>
      </text>
    </comment>
    <comment ref="C138" authorId="1" shapeId="0">
      <text>
        <r>
          <rPr>
            <b/>
            <sz val="11"/>
            <color indexed="81"/>
            <rFont val="Tahoma"/>
            <family val="2"/>
          </rPr>
          <t>include all expenditures over $5,000 each.</t>
        </r>
        <r>
          <rPr>
            <sz val="11"/>
            <color indexed="81"/>
            <rFont val="Tahoma"/>
            <family val="2"/>
          </rPr>
          <t xml:space="preserve">
</t>
        </r>
      </text>
    </comment>
    <comment ref="D138" authorId="1" shapeId="0">
      <text>
        <r>
          <rPr>
            <b/>
            <sz val="11"/>
            <color indexed="81"/>
            <rFont val="Tahoma"/>
            <family val="2"/>
          </rPr>
          <t>include all laboratory supplies and materials under $5,000 each</t>
        </r>
        <r>
          <rPr>
            <sz val="11"/>
            <color indexed="81"/>
            <rFont val="Tahoma"/>
            <family val="2"/>
          </rPr>
          <t xml:space="preserve">
</t>
        </r>
      </text>
    </comment>
    <comment ref="E138" authorId="1" shapeId="0">
      <text>
        <r>
          <rPr>
            <b/>
            <sz val="11"/>
            <color indexed="81"/>
            <rFont val="Tahoma"/>
            <family val="2"/>
          </rPr>
          <t>include all travel and training expenses including training supplies</t>
        </r>
        <r>
          <rPr>
            <sz val="11"/>
            <color indexed="81"/>
            <rFont val="Tahoma"/>
            <family val="2"/>
          </rPr>
          <t xml:space="preserve">
</t>
        </r>
      </text>
    </comment>
    <comment ref="F138" authorId="1" shapeId="0">
      <text>
        <r>
          <rPr>
            <b/>
            <sz val="11"/>
            <color indexed="81"/>
            <rFont val="Tahoma"/>
            <family val="2"/>
          </rPr>
          <t xml:space="preserve">include all salary costs, hourly pay and personnel expenses
</t>
        </r>
      </text>
    </comment>
    <comment ref="G138" authorId="1" shapeId="0">
      <text>
        <r>
          <rPr>
            <b/>
            <sz val="11"/>
            <color indexed="81"/>
            <rFont val="Tahoma"/>
            <family val="2"/>
          </rPr>
          <t xml:space="preserve">include all other expenses </t>
        </r>
        <r>
          <rPr>
            <sz val="11"/>
            <color indexed="81"/>
            <rFont val="Tahoma"/>
            <family val="2"/>
          </rPr>
          <t xml:space="preserve">
</t>
        </r>
      </text>
    </comment>
    <comment ref="C143" authorId="1" shapeId="0">
      <text>
        <r>
          <rPr>
            <b/>
            <sz val="11"/>
            <color indexed="81"/>
            <rFont val="Tahoma"/>
            <family val="2"/>
          </rPr>
          <t>this is the amount of base NPDN funding your laboratory receives each year.</t>
        </r>
        <r>
          <rPr>
            <sz val="11"/>
            <color indexed="81"/>
            <rFont val="Tahoma"/>
            <family val="2"/>
          </rPr>
          <t xml:space="preserve">
</t>
        </r>
      </text>
    </comment>
    <comment ref="D143" authorId="1" shapeId="0">
      <text>
        <r>
          <rPr>
            <b/>
            <sz val="11"/>
            <color indexed="81"/>
            <rFont val="Tahoma"/>
            <family val="2"/>
          </rPr>
          <t>this is the amount of supplemental funding your laboratory recieves each year, such as SOD funding, PIPE, etc.</t>
        </r>
        <r>
          <rPr>
            <sz val="11"/>
            <color indexed="81"/>
            <rFont val="Tahoma"/>
            <family val="2"/>
          </rPr>
          <t xml:space="preserve">
</t>
        </r>
      </text>
    </comment>
    <comment ref="C149" authorId="1" shapeId="0">
      <text>
        <r>
          <rPr>
            <b/>
            <sz val="11"/>
            <color indexed="81"/>
            <rFont val="Tahoma"/>
            <family val="2"/>
          </rPr>
          <t>Line 1 BUDGETED=place FTE amounts estimated in your NPDN proposal, Line 2 ACTUAL=place actual  FTE committed to your NPDN project to date, 
Line 3 OTHER=report FTEs from your lab paid by other sources such as the University.</t>
        </r>
        <r>
          <rPr>
            <sz val="11"/>
            <color indexed="81"/>
            <rFont val="Tahoma"/>
            <family val="2"/>
          </rPr>
          <t xml:space="preserve">
</t>
        </r>
      </text>
    </comment>
    <comment ref="D149" authorId="1" shapeId="0">
      <text>
        <r>
          <rPr>
            <b/>
            <sz val="11"/>
            <color indexed="81"/>
            <rFont val="Tahoma"/>
            <family val="2"/>
          </rPr>
          <t>FTE amounts for Scientists.</t>
        </r>
      </text>
    </comment>
    <comment ref="E149" authorId="1" shapeId="0">
      <text>
        <r>
          <rPr>
            <b/>
            <sz val="11"/>
            <color indexed="81"/>
            <rFont val="Tahoma"/>
            <family val="2"/>
          </rPr>
          <t>FTE amounts for Technicians.</t>
        </r>
      </text>
    </comment>
    <comment ref="F149" authorId="1" shapeId="0">
      <text>
        <r>
          <rPr>
            <b/>
            <sz val="11"/>
            <color indexed="81"/>
            <rFont val="Tahoma"/>
            <family val="2"/>
          </rPr>
          <t>FTE amounts for Post Docs.</t>
        </r>
        <r>
          <rPr>
            <sz val="11"/>
            <color indexed="81"/>
            <rFont val="Tahoma"/>
            <family val="2"/>
          </rPr>
          <t xml:space="preserve">
</t>
        </r>
      </text>
    </comment>
    <comment ref="G149" authorId="1" shapeId="0">
      <text>
        <r>
          <rPr>
            <b/>
            <sz val="11"/>
            <color indexed="81"/>
            <rFont val="Tahoma"/>
            <family val="2"/>
          </rPr>
          <t xml:space="preserve">FTE amounts for Graduate Students.
</t>
        </r>
      </text>
    </comment>
    <comment ref="H149" authorId="1" shapeId="0">
      <text>
        <r>
          <rPr>
            <b/>
            <sz val="11"/>
            <color indexed="81"/>
            <rFont val="Tahoma"/>
            <family val="2"/>
          </rPr>
          <t>FTE amounts for Undergraduate Students.</t>
        </r>
      </text>
    </comment>
  </commentList>
</comments>
</file>

<file path=xl/comments5.xml><?xml version="1.0" encoding="utf-8"?>
<comments xmlns="http://schemas.openxmlformats.org/spreadsheetml/2006/main">
  <authors>
    <author>clharmon</author>
    <author>Turgeon lab</author>
  </authors>
  <commentList>
    <comment ref="A7" authorId="0" shapeId="0">
      <text>
        <r>
          <rPr>
            <sz val="12"/>
            <color indexed="81"/>
            <rFont val="Tahoma"/>
            <family val="2"/>
          </rPr>
          <t>Ex: 03/26/2009, Laurel Wilt, NPDN First Detector Training website, www.npdn.org, n/a, NPDN module, N</t>
        </r>
      </text>
    </comment>
    <comment ref="A34" authorId="0" shapeId="0">
      <text>
        <r>
          <rPr>
            <sz val="12"/>
            <color indexed="81"/>
            <rFont val="Tahoma"/>
            <family val="2"/>
          </rPr>
          <t xml:space="preserve">
Ex: 03/26/2009, PCR thermocycler</t>
        </r>
      </text>
    </comment>
    <comment ref="A48" authorId="0" shapeId="0">
      <text>
        <r>
          <rPr>
            <sz val="12"/>
            <color indexed="81"/>
            <rFont val="Tahoma"/>
            <family val="2"/>
          </rPr>
          <t>example: 03/26/2009, SW Pest Update, Adobe Connect</t>
        </r>
      </text>
    </comment>
    <comment ref="A62" authorId="0" shapeId="0">
      <text>
        <r>
          <rPr>
            <sz val="11"/>
            <color indexed="81"/>
            <rFont val="Tahoma"/>
            <family val="2"/>
          </rPr>
          <t xml:space="preserve">Example: 03/26/2009: NPDN Training and Education Committee conference call (as state training coordinator)
NOTE: </t>
        </r>
        <r>
          <rPr>
            <i/>
            <sz val="11"/>
            <color indexed="81"/>
            <rFont val="Tahoma"/>
            <family val="2"/>
          </rPr>
          <t>Supplies, salary, travel, etc. should be totaled for the year and entered below under Funding</t>
        </r>
        <r>
          <rPr>
            <sz val="11"/>
            <color indexed="81"/>
            <rFont val="Tahoma"/>
            <family val="2"/>
          </rPr>
          <t xml:space="preserve">
</t>
        </r>
      </text>
    </comment>
    <comment ref="A78" authorId="0" shapeId="0">
      <text>
        <r>
          <rPr>
            <sz val="11"/>
            <color indexed="81"/>
            <rFont val="Tahoma"/>
            <family val="2"/>
          </rPr>
          <t>Note that this is an incomplete year; the number will be updated in July, to cover the entire year.</t>
        </r>
      </text>
    </comment>
    <comment ref="A90" authorId="1" shapeId="0">
      <text>
        <r>
          <rPr>
            <b/>
            <sz val="11"/>
            <color indexed="81"/>
            <rFont val="Tahoma"/>
            <family val="2"/>
          </rPr>
          <t>These numbers can be obtained from the NPDN National Repository</t>
        </r>
        <r>
          <rPr>
            <sz val="11"/>
            <color indexed="81"/>
            <rFont val="Tahoma"/>
            <family val="2"/>
          </rPr>
          <t xml:space="preserve">
</t>
        </r>
      </text>
    </comment>
    <comment ref="C105" authorId="1" shapeId="0">
      <text>
        <r>
          <rPr>
            <b/>
            <sz val="11"/>
            <color indexed="81"/>
            <rFont val="Tahoma"/>
            <family val="2"/>
          </rPr>
          <t>include all expenditures over $5,000 each.</t>
        </r>
        <r>
          <rPr>
            <sz val="11"/>
            <color indexed="81"/>
            <rFont val="Tahoma"/>
            <family val="2"/>
          </rPr>
          <t xml:space="preserve">
</t>
        </r>
      </text>
    </comment>
    <comment ref="D105" authorId="1" shapeId="0">
      <text>
        <r>
          <rPr>
            <b/>
            <sz val="11"/>
            <color indexed="81"/>
            <rFont val="Tahoma"/>
            <family val="2"/>
          </rPr>
          <t>include all laboratory supplies and materials under $5,000 each</t>
        </r>
        <r>
          <rPr>
            <sz val="11"/>
            <color indexed="81"/>
            <rFont val="Tahoma"/>
            <family val="2"/>
          </rPr>
          <t xml:space="preserve">
</t>
        </r>
      </text>
    </comment>
    <comment ref="E105" authorId="1" shapeId="0">
      <text>
        <r>
          <rPr>
            <b/>
            <sz val="11"/>
            <color indexed="81"/>
            <rFont val="Tahoma"/>
            <family val="2"/>
          </rPr>
          <t>include all travel and training expenses including training supplies</t>
        </r>
        <r>
          <rPr>
            <sz val="11"/>
            <color indexed="81"/>
            <rFont val="Tahoma"/>
            <family val="2"/>
          </rPr>
          <t xml:space="preserve">
</t>
        </r>
      </text>
    </comment>
    <comment ref="F105" authorId="1" shapeId="0">
      <text>
        <r>
          <rPr>
            <b/>
            <sz val="11"/>
            <color indexed="81"/>
            <rFont val="Tahoma"/>
            <family val="2"/>
          </rPr>
          <t xml:space="preserve">include all salary costs, hourly pay and personnel expenses
</t>
        </r>
      </text>
    </comment>
    <comment ref="G105" authorId="1" shapeId="0">
      <text>
        <r>
          <rPr>
            <b/>
            <sz val="11"/>
            <color indexed="81"/>
            <rFont val="Tahoma"/>
            <family val="2"/>
          </rPr>
          <t xml:space="preserve">include all other expenses </t>
        </r>
        <r>
          <rPr>
            <sz val="11"/>
            <color indexed="81"/>
            <rFont val="Tahoma"/>
            <family val="2"/>
          </rPr>
          <t xml:space="preserve">
</t>
        </r>
      </text>
    </comment>
    <comment ref="C109" authorId="1" shapeId="0">
      <text>
        <r>
          <rPr>
            <b/>
            <sz val="11"/>
            <color indexed="81"/>
            <rFont val="Tahoma"/>
            <family val="2"/>
          </rPr>
          <t>this is the amount of base NPDN funding your laboratory receives each year.</t>
        </r>
        <r>
          <rPr>
            <sz val="11"/>
            <color indexed="81"/>
            <rFont val="Tahoma"/>
            <family val="2"/>
          </rPr>
          <t xml:space="preserve">
</t>
        </r>
      </text>
    </comment>
    <comment ref="D109" authorId="1" shapeId="0">
      <text>
        <r>
          <rPr>
            <b/>
            <sz val="11"/>
            <color indexed="81"/>
            <rFont val="Tahoma"/>
            <family val="2"/>
          </rPr>
          <t>this is the amount of supplemental funding your laboratory recieves each year, such as SOD funding, PIPE, etc.</t>
        </r>
        <r>
          <rPr>
            <sz val="11"/>
            <color indexed="81"/>
            <rFont val="Tahoma"/>
            <family val="2"/>
          </rPr>
          <t xml:space="preserve">
</t>
        </r>
      </text>
    </comment>
    <comment ref="C115" authorId="1" shapeId="0">
      <text>
        <r>
          <rPr>
            <b/>
            <sz val="11"/>
            <color indexed="81"/>
            <rFont val="Tahoma"/>
            <family val="2"/>
          </rPr>
          <t>Line 1 BUDGETED=place FTE amounts estimated in your NPDN proposal, Line 2 ACTUAL=place actual  FTE committed to your NPDN project to date, 
Line 3 OTHER=report FTEs from your lab paid by other sources such as the University.</t>
        </r>
        <r>
          <rPr>
            <sz val="11"/>
            <color indexed="81"/>
            <rFont val="Tahoma"/>
            <family val="2"/>
          </rPr>
          <t xml:space="preserve">
</t>
        </r>
      </text>
    </comment>
    <comment ref="D115" authorId="1" shapeId="0">
      <text>
        <r>
          <rPr>
            <b/>
            <sz val="11"/>
            <color indexed="81"/>
            <rFont val="Tahoma"/>
            <family val="2"/>
          </rPr>
          <t>FTE amounts for Scientists.</t>
        </r>
      </text>
    </comment>
    <comment ref="E115" authorId="1" shapeId="0">
      <text>
        <r>
          <rPr>
            <b/>
            <sz val="11"/>
            <color indexed="81"/>
            <rFont val="Tahoma"/>
            <family val="2"/>
          </rPr>
          <t>FTE amounts for Technicians.</t>
        </r>
      </text>
    </comment>
    <comment ref="F115" authorId="1" shapeId="0">
      <text>
        <r>
          <rPr>
            <b/>
            <sz val="11"/>
            <color indexed="81"/>
            <rFont val="Tahoma"/>
            <family val="2"/>
          </rPr>
          <t>FTE amounts for Post Docs.</t>
        </r>
        <r>
          <rPr>
            <sz val="11"/>
            <color indexed="81"/>
            <rFont val="Tahoma"/>
            <family val="2"/>
          </rPr>
          <t xml:space="preserve">
</t>
        </r>
      </text>
    </comment>
    <comment ref="G115" authorId="1" shapeId="0">
      <text>
        <r>
          <rPr>
            <b/>
            <sz val="11"/>
            <color indexed="81"/>
            <rFont val="Tahoma"/>
            <family val="2"/>
          </rPr>
          <t xml:space="preserve">FTE amounts for Graduate Students.
</t>
        </r>
      </text>
    </comment>
    <comment ref="H115" authorId="1" shapeId="0">
      <text>
        <r>
          <rPr>
            <b/>
            <sz val="11"/>
            <color indexed="81"/>
            <rFont val="Tahoma"/>
            <family val="2"/>
          </rPr>
          <t>FTE amounts for Undergraduate Students.</t>
        </r>
      </text>
    </comment>
  </commentList>
</comments>
</file>

<file path=xl/sharedStrings.xml><?xml version="1.0" encoding="utf-8"?>
<sst xmlns="http://schemas.openxmlformats.org/spreadsheetml/2006/main" count="2841" uniqueCount="1063">
  <si>
    <t>State:</t>
  </si>
  <si>
    <t>AL</t>
  </si>
  <si>
    <t>AR</t>
  </si>
  <si>
    <t>FL</t>
  </si>
  <si>
    <t>GA</t>
  </si>
  <si>
    <t>LA</t>
  </si>
  <si>
    <t>MS</t>
  </si>
  <si>
    <t>NC</t>
  </si>
  <si>
    <t>PR</t>
  </si>
  <si>
    <t>SC</t>
  </si>
  <si>
    <t>TN</t>
  </si>
  <si>
    <t>TX</t>
  </si>
  <si>
    <t>VA</t>
  </si>
  <si>
    <t>KY</t>
  </si>
  <si>
    <t>Totals:</t>
  </si>
  <si>
    <t># of non-FD presentation/publications:</t>
  </si>
  <si>
    <t>Number of non-FD attendees:</t>
  </si>
  <si>
    <t># of FD presesntation/publications:</t>
  </si>
  <si>
    <t>Number of FD attendees:</t>
  </si>
  <si>
    <t>Grand total presentations/publications:</t>
  </si>
  <si>
    <t>Grand total attendees:</t>
  </si>
  <si>
    <t>Pieces of new equipment:</t>
  </si>
  <si>
    <t>Professional development conferences attended:</t>
  </si>
  <si>
    <t>Number of other activities:</t>
  </si>
  <si>
    <t>Number of samples processed:</t>
  </si>
  <si>
    <t>pathogen:</t>
  </si>
  <si>
    <t>arthropods</t>
  </si>
  <si>
    <t>plants/weeds</t>
  </si>
  <si>
    <t>nematode:</t>
  </si>
  <si>
    <t>abiotic:</t>
  </si>
  <si>
    <t>other:</t>
  </si>
  <si>
    <t>Total number of organisms found:</t>
  </si>
  <si>
    <t>Type of technique used:</t>
  </si>
  <si>
    <t>bioassay:</t>
  </si>
  <si>
    <t>biochemical:</t>
  </si>
  <si>
    <t>culture:</t>
  </si>
  <si>
    <t>electron microscopy:</t>
  </si>
  <si>
    <t>image:</t>
  </si>
  <si>
    <t>incubation:</t>
  </si>
  <si>
    <t>inclusion Body:</t>
  </si>
  <si>
    <t>microscopic:</t>
  </si>
  <si>
    <t>molecular analysis:</t>
  </si>
  <si>
    <t>nematode extraction:</t>
  </si>
  <si>
    <t>PCR:</t>
  </si>
  <si>
    <t>serological:</t>
  </si>
  <si>
    <t>soil analysis:</t>
  </si>
  <si>
    <t>visual observation:</t>
  </si>
  <si>
    <t>Total number of techniques used:</t>
  </si>
  <si>
    <t>PI Name:</t>
  </si>
  <si>
    <t>*Note that examples/notes for each section may be viewed by rolling your cursor over the small red arrows in the first box of each category.</t>
  </si>
  <si>
    <t>NPDN Accomplishments Summary</t>
  </si>
  <si>
    <t>You do NOT need to enter a number of attendees for publications or poster presentations</t>
  </si>
  <si>
    <t>Date</t>
  </si>
  <si>
    <t>Title</t>
  </si>
  <si>
    <t xml:space="preserve">Conference, journal, website, etc </t>
  </si>
  <si>
    <t>Location</t>
  </si>
  <si>
    <t># of attendees</t>
  </si>
  <si>
    <t>Abstract, brochure, newsletter, poster, presentation, referreed paper, review, handout, NPDN module or other (explain)</t>
  </si>
  <si>
    <t>newsletter</t>
  </si>
  <si>
    <t>presentation</t>
  </si>
  <si>
    <t>meeting</t>
  </si>
  <si>
    <t>yes</t>
  </si>
  <si>
    <t>*If the event covers a range of dates, such as 01-01-2015 through 01-04-2015, just use the start date in your entry because a range will not be included in the sum totals.</t>
  </si>
  <si>
    <t>Total # of non-FD attendees</t>
  </si>
  <si>
    <t>Total # of non-FD presentations</t>
  </si>
  <si>
    <t>Total # of FD attendees</t>
  </si>
  <si>
    <t>Total # of FD presentations</t>
  </si>
  <si>
    <t>Grand total of attendees</t>
  </si>
  <si>
    <t>Grand total of presentations</t>
  </si>
  <si>
    <t>Item</t>
  </si>
  <si>
    <t>mm/dd/yy</t>
  </si>
  <si>
    <t>Total pieces equipment</t>
  </si>
  <si>
    <t>Location (or teleconference, AdobeConnect, Breeze, etc)</t>
  </si>
  <si>
    <t>Washington DC</t>
  </si>
  <si>
    <t xml:space="preserve"> Total # of conferences</t>
  </si>
  <si>
    <t xml:space="preserve">Total # of other items </t>
  </si>
  <si>
    <r>
      <t>&lt;</t>
    </r>
    <r>
      <rPr>
        <b/>
        <sz val="11"/>
        <rFont val="Calibri"/>
        <family val="2"/>
      </rPr>
      <t>̶</t>
    </r>
    <r>
      <rPr>
        <b/>
        <sz val="11"/>
        <rFont val="Arial"/>
        <family val="2"/>
      </rPr>
      <t xml:space="preserve">  of those</t>
    </r>
  </si>
  <si>
    <t>Samples processed</t>
  </si>
  <si>
    <t># samples</t>
  </si>
  <si>
    <t># first reports</t>
  </si>
  <si>
    <t>Total</t>
  </si>
  <si>
    <t>Comments about samples processed</t>
  </si>
  <si>
    <t>Routine laboratory samples</t>
  </si>
  <si>
    <t>Insert comment here. If you indicated a first report, pleaseprovide the orgnaism scientific and common names here.</t>
  </si>
  <si>
    <t>List survey name here</t>
  </si>
  <si>
    <t>Totals</t>
  </si>
  <si>
    <t>Category of problem found</t>
  </si>
  <si>
    <t>Pathogens</t>
  </si>
  <si>
    <t>Arthropods</t>
  </si>
  <si>
    <t>Plants/Weeds</t>
  </si>
  <si>
    <t>Nematodes</t>
  </si>
  <si>
    <t>Abiotic</t>
  </si>
  <si>
    <t>Other</t>
  </si>
  <si>
    <t>Comments about category of problem found</t>
  </si>
  <si>
    <t>Insert comment here</t>
  </si>
  <si>
    <t>Types of testing</t>
  </si>
  <si>
    <t>Bioassay</t>
  </si>
  <si>
    <t>Biochemical</t>
  </si>
  <si>
    <t>Culture</t>
  </si>
  <si>
    <t>Electron Microscopy</t>
  </si>
  <si>
    <t>Image</t>
  </si>
  <si>
    <t>Incubation</t>
  </si>
  <si>
    <t>Inclusion Body</t>
  </si>
  <si>
    <t>Microscopic</t>
  </si>
  <si>
    <t>Molecular Analysis</t>
  </si>
  <si>
    <t>Nematode Extraction</t>
  </si>
  <si>
    <t>PCR</t>
  </si>
  <si>
    <t>Serological</t>
  </si>
  <si>
    <t xml:space="preserve">     sub-total       line one</t>
  </si>
  <si>
    <t>Types of testing (cont'd)</t>
  </si>
  <si>
    <t>Soil Analysis</t>
  </si>
  <si>
    <t>Visual Observation</t>
  </si>
  <si>
    <t xml:space="preserve">     sub-total       line two</t>
  </si>
  <si>
    <t>Enter your laboratory name</t>
  </si>
  <si>
    <t>(The number of samples processed with each method should be totaled.  Some database system provide a report with these numbers. If yours does not, indicate whether the method was used during the budget cycle.)</t>
  </si>
  <si>
    <t>Grand total for type of testing:</t>
  </si>
  <si>
    <t>Equipment</t>
  </si>
  <si>
    <t>Supplies</t>
  </si>
  <si>
    <t>Travel &amp; Training</t>
  </si>
  <si>
    <t>Salary</t>
  </si>
  <si>
    <t>Amount of NPDN Funding for your program</t>
  </si>
  <si>
    <t>Amount of Supplemental Funding for your program</t>
  </si>
  <si>
    <t>Comments about supplemental funding, indicate types (SBR PIPE, SOD, etc)</t>
  </si>
  <si>
    <t>Insert comment here.</t>
  </si>
  <si>
    <t>Budgeted vs. Actual</t>
  </si>
  <si>
    <t>Scientist</t>
  </si>
  <si>
    <t>Technician</t>
  </si>
  <si>
    <t>Post Docs</t>
  </si>
  <si>
    <t>Graduate Students</t>
  </si>
  <si>
    <t>Undergraduate Students</t>
  </si>
  <si>
    <t>Budgeted</t>
  </si>
  <si>
    <t>Actual</t>
  </si>
  <si>
    <t xml:space="preserve"> </t>
  </si>
  <si>
    <t>Date:</t>
  </si>
  <si>
    <t>Elizabeth Bush</t>
  </si>
  <si>
    <t>Institution Name: Virginia Tech</t>
  </si>
  <si>
    <r>
      <t xml:space="preserve">FD training? (Y/N) </t>
    </r>
    <r>
      <rPr>
        <b/>
        <sz val="11"/>
        <color indexed="10"/>
        <rFont val="Arial"/>
        <family val="2"/>
      </rPr>
      <t>*required field</t>
    </r>
  </si>
  <si>
    <t>Diagnosing Plant Problems</t>
  </si>
  <si>
    <t>Master Gardener Training</t>
  </si>
  <si>
    <t>Roanoke, VA</t>
  </si>
  <si>
    <t>workshop</t>
  </si>
  <si>
    <t>N</t>
  </si>
  <si>
    <t>Emerging and Common Diseases on Ornamental Plants</t>
  </si>
  <si>
    <t>Blacksburg, VA</t>
  </si>
  <si>
    <t>Charlottesville, VA</t>
  </si>
  <si>
    <t>Conference</t>
  </si>
  <si>
    <t>poster</t>
  </si>
  <si>
    <t>n/a</t>
  </si>
  <si>
    <t>publication</t>
  </si>
  <si>
    <t>Plant Disease Update (monthly web and social media article)</t>
  </si>
  <si>
    <t>http://www.ppws.vt.edu/extension/plant-disease-clinic/DiseaseAdvisory/index.html</t>
  </si>
  <si>
    <t>website</t>
  </si>
  <si>
    <t>Y</t>
  </si>
  <si>
    <t>n</t>
  </si>
  <si>
    <t>y</t>
  </si>
  <si>
    <t>Plant Disease Diagnosis Lab Practical</t>
  </si>
  <si>
    <t>Diagnosing Diseases of Vegetables and Ornamentals</t>
  </si>
  <si>
    <t>Lovingston, VA</t>
  </si>
  <si>
    <t>Plant Clinic Tour</t>
  </si>
  <si>
    <t>Agricultural Technology class at VT</t>
  </si>
  <si>
    <t>Bedford, VA</t>
  </si>
  <si>
    <t>Lynchburg, VA</t>
  </si>
  <si>
    <t>NPDN Planning Committee Conference Call</t>
  </si>
  <si>
    <t>Insect Identification Lab</t>
  </si>
  <si>
    <t>Describe survey here.</t>
  </si>
  <si>
    <t>Virginia Tech Plant Clinic</t>
  </si>
  <si>
    <t>Virginia Tech</t>
  </si>
  <si>
    <t>1. List all NPDN and subject matter material you published and/or presented between May 1, 2015 and May 1, 2016.</t>
  </si>
  <si>
    <t>7/13/16 - 7/18/16</t>
  </si>
  <si>
    <t>PCR-Based Diagnostics: Protecting US Agriculture through Capacity-Building with Trading Partners</t>
  </si>
  <si>
    <t>Workshop provided by Project Director</t>
  </si>
  <si>
    <t>Mexico City, MX</t>
  </si>
  <si>
    <t>hands-on worksho[p</t>
  </si>
  <si>
    <t xml:space="preserve"> 21 Feb 2016</t>
  </si>
  <si>
    <t>Molecular versus Morphological Diagnostics</t>
  </si>
  <si>
    <t>APS-Southern Division Meeting</t>
  </si>
  <si>
    <t>Tampa, FL</t>
  </si>
  <si>
    <t>Presentation</t>
  </si>
  <si>
    <t>Apple Rust Diseases (PPFS-FR-T-5)</t>
  </si>
  <si>
    <t>Plant Path Extension webpage</t>
  </si>
  <si>
    <t>Kentucky</t>
  </si>
  <si>
    <t>factsheet</t>
  </si>
  <si>
    <t>Black Knot (PPFS-FR-T-4)</t>
  </si>
  <si>
    <t>Cherry Leaf Spot (PPFS-FR-T-6)</t>
  </si>
  <si>
    <t>Frogeye Leaf Spot, Black Rot, and Canker of Apple (PPFS-FR-T-3)</t>
  </si>
  <si>
    <t>Peach Leaf Curl and Plum Pockets (PPFS-FR-T-1)</t>
  </si>
  <si>
    <t>Garden Mum Production: Diseases and Nutritional Disorders (PPFS-OR-H-10)</t>
  </si>
  <si>
    <t>Managing Spring Dead Spot (PPFS-OR-T-13)</t>
  </si>
  <si>
    <t>Diplodia Tip Blight of Pine (PPFS-OR-W-21)</t>
  </si>
  <si>
    <t>Shade Tree Anthracnose (PPFS-OR-W-23)</t>
  </si>
  <si>
    <t>Tree Wounds - Invitations to Wood Decay (PPFS-OR-W-1)</t>
  </si>
  <si>
    <t>Wet Feet of Ornamentals (PPFS-OR-W-4)</t>
  </si>
  <si>
    <t>Considerations for Diagnosis of Ornamentals in Landscapes (GEN-15)</t>
  </si>
  <si>
    <t>Kentucky Pest News (weekly newsletter)</t>
  </si>
  <si>
    <t>https://kentuckypestnews.wordpress.com/</t>
  </si>
  <si>
    <t>Organic and Sustainable Approaches to Gardening, Agent Training</t>
  </si>
  <si>
    <t>Workshop by Nicole Gauthier &amp; Emily Pfeufer</t>
  </si>
  <si>
    <t>Kentucky; 2 locations</t>
  </si>
  <si>
    <r>
      <t xml:space="preserve">First report of boxwood blight, caused by </t>
    </r>
    <r>
      <rPr>
        <i/>
        <sz val="11"/>
        <rFont val="Arial"/>
        <family val="2"/>
      </rPr>
      <t>Calonectria pseudonaviculata</t>
    </r>
    <r>
      <rPr>
        <sz val="11"/>
        <rFont val="Arial"/>
        <family val="2"/>
      </rPr>
      <t>, in Kentucky</t>
    </r>
  </si>
  <si>
    <t>Plant Disease</t>
  </si>
  <si>
    <t>refereed journal</t>
  </si>
  <si>
    <r>
      <t xml:space="preserve">Characterization of </t>
    </r>
    <r>
      <rPr>
        <i/>
        <sz val="11"/>
        <rFont val="Arial"/>
        <family val="2"/>
      </rPr>
      <t xml:space="preserve">Colletotrichum </t>
    </r>
    <r>
      <rPr>
        <sz val="11"/>
        <rFont val="Arial"/>
        <family val="2"/>
      </rPr>
      <t>species causing bitter rot of apples in Kentucky orchards</t>
    </r>
  </si>
  <si>
    <t>Field visits for diagnostics (Gauthier); over 100</t>
  </si>
  <si>
    <t>Production fields, nurseries, greenhouses</t>
  </si>
  <si>
    <t>field visits</t>
  </si>
  <si>
    <t>County Extension meetings for diagnostics (Gauthier); 7</t>
  </si>
  <si>
    <t>Extension offices</t>
  </si>
  <si>
    <t>hands-on/presentation</t>
  </si>
  <si>
    <t>Tree Disease update</t>
  </si>
  <si>
    <t>Kentucky Arborists Association</t>
  </si>
  <si>
    <t>Lexington</t>
  </si>
  <si>
    <t>Hands-on diagnostic workshop</t>
  </si>
  <si>
    <t xml:space="preserve">Extension Agent Training </t>
  </si>
  <si>
    <t>Clark Co.</t>
  </si>
  <si>
    <t>hands-on workshop</t>
  </si>
  <si>
    <t>Diagnosis of Turf Diseases</t>
  </si>
  <si>
    <t>KY Certified Professional Turf Workers</t>
  </si>
  <si>
    <t>Ornamental and turf disease diagnosis</t>
  </si>
  <si>
    <t>Boone Co. PAT Training</t>
  </si>
  <si>
    <t xml:space="preserve">Boone Co. </t>
  </si>
  <si>
    <t>Tree Disease Update</t>
  </si>
  <si>
    <t>Boone Co. Landscape meeting</t>
  </si>
  <si>
    <t>Educational display on plant diseases</t>
  </si>
  <si>
    <t>Central KY Ornamental and Turf Assoc.</t>
  </si>
  <si>
    <t>"Insider's View of the Plant Diagnostic Clinic"</t>
  </si>
  <si>
    <t>7/20 &amp; 7/30 2015</t>
  </si>
  <si>
    <t xml:space="preserve">Fungicide resistance and disease management in corn and soybean. </t>
  </si>
  <si>
    <t>UKREC Corn, Soybean, and Tobacco Field Day</t>
  </si>
  <si>
    <t>Princeton, KY</t>
  </si>
  <si>
    <t>Soybean and corn disease identification</t>
  </si>
  <si>
    <t>County agent In-Service Training</t>
  </si>
  <si>
    <t>Corn and soybean disease identification and management</t>
  </si>
  <si>
    <t>PLS 531 Guest Lecture</t>
  </si>
  <si>
    <t>Lexington, KY.</t>
  </si>
  <si>
    <t>Corn and soybean disease management</t>
  </si>
  <si>
    <t>Farm Progress Show</t>
  </si>
  <si>
    <t>Decatur, IL.</t>
  </si>
  <si>
    <t>Corn, soybean, and wheat disease updates.</t>
  </si>
  <si>
    <t>UK Ag and Natural Resources Extension Update Meeting</t>
  </si>
  <si>
    <t>Princeton, KY.</t>
  </si>
  <si>
    <t>Southern corn rust and frogeye leaf spot of soybean</t>
  </si>
  <si>
    <t xml:space="preserve"> Extension Meeting</t>
  </si>
  <si>
    <t>Greensburg, KY.</t>
  </si>
  <si>
    <t>University of Missouri CCA Meeting</t>
  </si>
  <si>
    <t>Portageville, MO</t>
  </si>
  <si>
    <t>McLean County Extension Meeting</t>
  </si>
  <si>
    <t>Calhoun, KY.</t>
  </si>
  <si>
    <t>Southern corn rust and frogeye leaf spot of soybean.</t>
  </si>
  <si>
    <t>Hopkins County Extension Meeting</t>
  </si>
  <si>
    <t>Madisonville, KY</t>
  </si>
  <si>
    <t xml:space="preserve">Southern corn rust and frogeye leaf spot of soybean. </t>
  </si>
  <si>
    <t>Webster County Extension Meeting</t>
  </si>
  <si>
    <t>Dixon, KY.</t>
  </si>
  <si>
    <t>Diseases of corn, soybean and wheat discussion</t>
  </si>
  <si>
    <t>McLean County Extension Roundtable Meeting</t>
  </si>
  <si>
    <t>2. List all equipment you purchased (over $5000.00) between May 1, 2015 and May 1, 2016.</t>
  </si>
  <si>
    <t>3. List all trainings, workshops, and/or conferences you attended between May 1, 2015 and May 1, 2016.  Include face-to-face and distance training (incl Adobe Connect, etc)</t>
  </si>
  <si>
    <t>7/31/2015-8/5/15/15</t>
  </si>
  <si>
    <t>American Phytopathological Society Annual Meeting</t>
  </si>
  <si>
    <t>3/14/2015-3/5/15</t>
  </si>
  <si>
    <t>Organic Association of Kentucky</t>
  </si>
  <si>
    <t>Shepherdsville, KY</t>
  </si>
  <si>
    <t>2/19/2015 to 2/23/2015</t>
  </si>
  <si>
    <t>Southern Division APS meeting</t>
  </si>
  <si>
    <t>1/27/15-1/20/15</t>
  </si>
  <si>
    <t>Southern Sustainable Agriculture Workers Meeting</t>
  </si>
  <si>
    <t>Lexington, KY</t>
  </si>
  <si>
    <t>8/8/2015-8/17/2015</t>
  </si>
  <si>
    <t>Brazilian Plant Pathology Society Meeting</t>
  </si>
  <si>
    <t>Sao Paulo</t>
  </si>
  <si>
    <t>4. List any other activities/expenditures that occurred between May 1, 2015 and May 1, 2016.  Include committee activities, conference calls, exercise participation, etc.</t>
  </si>
  <si>
    <t>Weekly</t>
  </si>
  <si>
    <t>Approx. weekly team teleconference--coordination and information-sharing, including diagnostics and disease detection</t>
  </si>
  <si>
    <t>5. Count samples processed between May 1, 2015 and May 1, 2016.</t>
  </si>
  <si>
    <t>Phytophthora ramorum</t>
  </si>
  <si>
    <t>6. List how the funding was spent between May 1, 2015 and May 1, 2016.</t>
  </si>
  <si>
    <t xml:space="preserve">SOD funds of $2650 were provided as salary savings. </t>
  </si>
  <si>
    <t>7. List the FTE distribution for staff and NPDN activities between May 1, 2015 and May 1, 2016.</t>
  </si>
  <si>
    <t>8. Highlight in detail your most important accomplishments between May 1, 2015 and May 1, 2016.</t>
  </si>
  <si>
    <t>The main accomplishment is maintaining an up-to-date and responsive diagnostic program.  This is used to support our efforts to maintain FIrst Detectors (Extension agents and agricultural representatives) in an up-to-date status regarding disease threats. Presentations, new, and updated newsletter articles and publications were provided throughout the year in support of Extension agents and other First Detectors.  Social media were also employed year-round to bolster disease recognition and diagnosis.  Providing PCR training tto government scientists in Mexico helped to protect US agriculture through capacity-building with critical trading partners.</t>
  </si>
  <si>
    <t>Completed project on molecular detection of Vertillium dahliae, via publication of Aljawasim, B. and Vincelli, P. 2015. Evaluation of Polymerase Chain Reaction (PCR)-Based Methods for Rapid, Accurate Detection and Monitoring of Verticillium dahliae. Plant Dis. 99:866-873.</t>
  </si>
  <si>
    <t>Paul Vincelli</t>
  </si>
  <si>
    <t>Institution Name: University of Kentucky</t>
  </si>
  <si>
    <t>May 1, 2015 - May 1, 2016</t>
  </si>
  <si>
    <t>Dr. Raj Singh</t>
  </si>
  <si>
    <t>Institution Name: Louisiana State University Agricultural Center</t>
  </si>
  <si>
    <t>Beltsville, MD</t>
  </si>
  <si>
    <t>Lake Charles, LA</t>
  </si>
  <si>
    <t>Baton Rouge, LA</t>
  </si>
  <si>
    <t>Newsletter</t>
  </si>
  <si>
    <t>Hammond, LA</t>
  </si>
  <si>
    <t>Covington, LA</t>
  </si>
  <si>
    <t>www.lsuagcenter.com</t>
  </si>
  <si>
    <t>Franklinton, LA</t>
  </si>
  <si>
    <t>Plant Pathology and Plant Health Diagnostics</t>
  </si>
  <si>
    <t>Boxwood Blight</t>
  </si>
  <si>
    <t>Gonzales, LA</t>
  </si>
  <si>
    <t>Kenner, LA</t>
  </si>
  <si>
    <t>St. Francisville, LA</t>
  </si>
  <si>
    <t>Bossier City, LA</t>
  </si>
  <si>
    <t>No Equipment was purchased</t>
  </si>
  <si>
    <t>Pasadena, CA</t>
  </si>
  <si>
    <t>Landscape Horticulture Field Day</t>
  </si>
  <si>
    <t>Louisiana State Horticulture Society Annual Meeting</t>
  </si>
  <si>
    <t>Digital Samples</t>
  </si>
  <si>
    <t>Sudden Oak Death</t>
  </si>
  <si>
    <t>Citrus Clean Plant Network</t>
  </si>
  <si>
    <t>LSU AgCenter PDC</t>
  </si>
  <si>
    <t>Routine Physical Sample Diagnosis</t>
  </si>
  <si>
    <t>Indirect</t>
  </si>
  <si>
    <t>Louisiana</t>
  </si>
  <si>
    <t>Institution Name: Mississippi State University</t>
  </si>
  <si>
    <t>Webinar</t>
  </si>
  <si>
    <t>Mississippi State University Plant Diagnostic Lab</t>
  </si>
  <si>
    <t>Mississippi State University</t>
  </si>
  <si>
    <t>Institution Name: University of Puerto Rico</t>
  </si>
  <si>
    <t>Washington DC.</t>
  </si>
  <si>
    <t>&lt;̶  of those</t>
  </si>
  <si>
    <t>Citrus Greening</t>
  </si>
  <si>
    <t>Steven Long</t>
  </si>
  <si>
    <t>Clemson University</t>
  </si>
  <si>
    <t>STAR-D Phase 2 Training Workshop</t>
  </si>
  <si>
    <t>University of Puerto Rico Plant Disease Clinic</t>
  </si>
  <si>
    <t>4th NPDN National Meeting</t>
  </si>
  <si>
    <t>Arlington, Virginia</t>
  </si>
  <si>
    <t xml:space="preserve">CAPS </t>
  </si>
  <si>
    <t>Africanized honeybee</t>
  </si>
  <si>
    <t>P. ramorum, P. quercina</t>
  </si>
  <si>
    <t>Emerald Ash Borer</t>
  </si>
  <si>
    <t>General Diagnoses</t>
  </si>
  <si>
    <t>Bengal Dayflower</t>
  </si>
  <si>
    <t>CU Plant Problem Clinic</t>
  </si>
  <si>
    <t xml:space="preserve">*"Other" allocated for PDIS and autoclave maintenance contract.  </t>
  </si>
  <si>
    <t>South Carolina</t>
  </si>
  <si>
    <t>Frank A. Hale</t>
  </si>
  <si>
    <t>University of Tennessee</t>
  </si>
  <si>
    <t>Knoxville, TN</t>
  </si>
  <si>
    <t>Chattanooga, TN</t>
  </si>
  <si>
    <t>Nashville, TN</t>
  </si>
  <si>
    <t>Murfreesboro, TN</t>
  </si>
  <si>
    <t>Memphis, TN</t>
  </si>
  <si>
    <t>Franklin, TN</t>
  </si>
  <si>
    <t>Raleigh, NC</t>
  </si>
  <si>
    <t>Fayetteville, TN</t>
  </si>
  <si>
    <t>Spotted wing drosophila</t>
  </si>
  <si>
    <t>Exotic ambrosia beetle trapping</t>
  </si>
  <si>
    <t>Soil, Plant and Pest Center</t>
  </si>
  <si>
    <t>8. Highlight in detail your most important accomplishments between May 1, 2014 and May 1, 2015.</t>
  </si>
  <si>
    <t>webinar</t>
  </si>
  <si>
    <t>tour</t>
  </si>
  <si>
    <t>article</t>
  </si>
  <si>
    <t>Wilson, NC</t>
  </si>
  <si>
    <t>Agent training</t>
  </si>
  <si>
    <t>Lewiston, NC</t>
  </si>
  <si>
    <t>Integrated peanut disease management - B. Shew</t>
  </si>
  <si>
    <t>PP 502 - graduate course</t>
  </si>
  <si>
    <t>Whiteville, NC</t>
  </si>
  <si>
    <t xml:space="preserve">PVQE field day </t>
  </si>
  <si>
    <t>Williamston, NC</t>
  </si>
  <si>
    <t>Assessing and managing tree risk of scale infestations - S. Frank</t>
  </si>
  <si>
    <t>New pests on the horizon: warming transforms native herbivores into invasive tree pests - S. Frank</t>
  </si>
  <si>
    <t>Pittsboro, NC</t>
  </si>
  <si>
    <t>Manual</t>
  </si>
  <si>
    <t>Plants, Pests and Pathogens webinars at NC State University - B. Shew, M. Munster, M. Bertone, L. Bradley</t>
  </si>
  <si>
    <t>North Carolina State University</t>
  </si>
  <si>
    <t>KEVIN ONG</t>
  </si>
  <si>
    <t>Institution Name: Texas A&amp;M AgriLife Extension Service</t>
  </si>
  <si>
    <t>May 1, 2014 - May 1, 2015</t>
  </si>
  <si>
    <t>Basic Plant Disease Diagnostic training (NPDN module - mission &amp; sample submission)</t>
  </si>
  <si>
    <t>Group - Master Gardener volunteers</t>
  </si>
  <si>
    <t>Navasota, TX</t>
  </si>
  <si>
    <t>Houston, TX</t>
  </si>
  <si>
    <t>Dripping Springs, TX</t>
  </si>
  <si>
    <t>Rose rosette management: is there anything to be done?</t>
  </si>
  <si>
    <t>Group - Rose society</t>
  </si>
  <si>
    <t>Plano, TX</t>
  </si>
  <si>
    <t>Austin, TX</t>
  </si>
  <si>
    <t>Rosenberg, TX</t>
  </si>
  <si>
    <t>Greenville, TX</t>
  </si>
  <si>
    <t>Groesbeck, TX</t>
  </si>
  <si>
    <t>2015 EarthKind Landscape short course</t>
  </si>
  <si>
    <t>Group - Landscape professionals</t>
  </si>
  <si>
    <t>College Station, TX</t>
  </si>
  <si>
    <t>9/8/2015</t>
  </si>
  <si>
    <t>Landscape and turf diseases in Texas - emerging problems</t>
  </si>
  <si>
    <t xml:space="preserve">Waco, TX </t>
  </si>
  <si>
    <t>9/21/2015</t>
  </si>
  <si>
    <t>TX Master Gardener Specialist FIRST DETECTOR program</t>
  </si>
  <si>
    <t>Belton, TX</t>
  </si>
  <si>
    <t>1/28/2016</t>
  </si>
  <si>
    <t>Ornamental disease management</t>
  </si>
  <si>
    <t>Tyler, TX</t>
  </si>
  <si>
    <t>3/3/2016</t>
  </si>
  <si>
    <t>Introduction to disease diagnostics and TPDDL tour</t>
  </si>
  <si>
    <t>3/10/2016</t>
  </si>
  <si>
    <t>Online - Web based</t>
  </si>
  <si>
    <t>3/22/2016</t>
  </si>
  <si>
    <t>Boxwood blight scouting and symptom recognition</t>
  </si>
  <si>
    <t>Group - Dept of Ag inspectors</t>
  </si>
  <si>
    <t>El Campo, TX</t>
  </si>
  <si>
    <t>8/1/2015</t>
  </si>
  <si>
    <t>Two personnel attended American Phytopathological Society Annual Meeting (participated in workshop, diagnostic committee, NPDN townhall and various meetings)</t>
  </si>
  <si>
    <t>8/13/2015</t>
  </si>
  <si>
    <t>Two personnel attended Texas Nursery and Landscape Association Expo (participated in educational program and outreach)</t>
  </si>
  <si>
    <t>San Antonio, TX</t>
  </si>
  <si>
    <t>10/27/2015</t>
  </si>
  <si>
    <t xml:space="preserve">One personnel attended NPDN IT committee meeting </t>
  </si>
  <si>
    <t>Purdue, IN</t>
  </si>
  <si>
    <t>2/16/2016</t>
  </si>
  <si>
    <t>TPDDL underwent STAR-D audit,  Lab personnel exposed to STAR-D training</t>
  </si>
  <si>
    <t>3/7/2016</t>
  </si>
  <si>
    <t xml:space="preserve">Two personnet attended NPDN meeting </t>
  </si>
  <si>
    <t>One personnel attended Phytophthora training (USDA-APHIS-CPHST)</t>
  </si>
  <si>
    <t>Two personnel attended Phytophthora training (USDA-APHIS-CPHST)</t>
  </si>
  <si>
    <t>One personnel attended Citrus training (USDA-APHIS-CPHST)</t>
  </si>
  <si>
    <t>National Stone Fruit Survey FY15</t>
  </si>
  <si>
    <t>Citrus Greening Upper Gulf Coast</t>
  </si>
  <si>
    <t>TX Palm Phytoplasma survey</t>
  </si>
  <si>
    <t>Other*</t>
  </si>
  <si>
    <t>TPDDL</t>
  </si>
  <si>
    <t>*Other = No pathogen found, other miscellaneous inquiries (ie. culture id), unsuitable or insufficient samples.</t>
  </si>
  <si>
    <t>YES*</t>
  </si>
  <si>
    <t xml:space="preserve">* - diagnosis by images were email communication with clientele requests through direct email, AgriLife Extension "Ask-an-Expert', or through plantclinic.tamu.edu website. </t>
  </si>
  <si>
    <t>* IDC=$2273</t>
  </si>
  <si>
    <t>TEXAS A&amp;M - TPDDL</t>
  </si>
  <si>
    <t>Texas A&amp;M - TPDDL</t>
  </si>
  <si>
    <t>02/28/2016</t>
  </si>
  <si>
    <t>Four TPDDL personnel certified USDA-APHIS-CHPST NPPLAB program as USDA certified diagnosticians for molecular testing of Huanglongbing (citrus greening) detection</t>
  </si>
  <si>
    <t>Completed STAR-D lab audit</t>
  </si>
  <si>
    <t>Number of new organisms found:</t>
  </si>
  <si>
    <t>Table 1. SPDN Regional Summary- September 1, 2016 -April 15, 2017</t>
  </si>
  <si>
    <t>Kassie Conner</t>
  </si>
  <si>
    <t xml:space="preserve">Institution Name: </t>
  </si>
  <si>
    <t>Auburn University</t>
  </si>
  <si>
    <t>1. List all NPDN and subject matter material you presented between September 1, 2016 and April 15, 2017.</t>
  </si>
  <si>
    <t>You do NOT need to enter a number of attendees for poster presentations</t>
  </si>
  <si>
    <t xml:space="preserve">Conference, etc </t>
  </si>
  <si>
    <t>Top 10 Ornamental Diseases</t>
  </si>
  <si>
    <t>Pesticide Applicators University</t>
  </si>
  <si>
    <t>Opelika, AL</t>
  </si>
  <si>
    <t>Master Gardener</t>
  </si>
  <si>
    <t>Athens, AL</t>
  </si>
  <si>
    <t>Diseases to Know in AL</t>
  </si>
  <si>
    <t>2016 Summary from the Plant Diagnostic Lab</t>
  </si>
  <si>
    <t>ADAI</t>
  </si>
  <si>
    <t>Montgomery, AL</t>
  </si>
  <si>
    <t>Integrated Pest Management of Landscape Problems</t>
  </si>
  <si>
    <t>GBALP Green Industry Expo</t>
  </si>
  <si>
    <t>Birmingham, AL</t>
  </si>
  <si>
    <t>Diagnosing Plant Disorders - Plant Health Care</t>
  </si>
  <si>
    <t>AUFA Urban Forestry Certification Workshop</t>
  </si>
  <si>
    <t xml:space="preserve">Birmingham, AL </t>
  </si>
  <si>
    <t>Common Sense Management of Landscape Diseases</t>
  </si>
  <si>
    <t>Site One University</t>
  </si>
  <si>
    <t>*If the event covers a range of dates, such as 01-01-2015 through 01-04-2015, just use the start date.</t>
  </si>
  <si>
    <t>Grand total of attendees:  417</t>
  </si>
  <si>
    <t>Grand total of presentations:  7</t>
  </si>
  <si>
    <t>1. List all NPDN and subject matter material you published between September 1, 2016 and April 15, 2017.</t>
  </si>
  <si>
    <t>Journal, website, etc.</t>
  </si>
  <si>
    <t>URL if applicable</t>
  </si>
  <si>
    <t>If NPDN funding was used, was it acknowledged?</t>
  </si>
  <si>
    <t>Reaction of Selected Cultivars of Sugar Maple to Anthracnose in North AL</t>
  </si>
  <si>
    <t>Plant Health Progress</t>
  </si>
  <si>
    <t>http://dx.doi.org/10.1094/PHP-RS-16-0047</t>
  </si>
  <si>
    <t>No</t>
  </si>
  <si>
    <t>First Description of the Causal Agent of Taproot Decline of Soybean, an Emerging Disease in the Southern United States</t>
  </si>
  <si>
    <t>http://dx.doi.org/10.1094/PHP-01-17-0004-RS</t>
  </si>
  <si>
    <t>Grand total of publications:  2</t>
  </si>
  <si>
    <t>4. List any other activities/expenditures that occurred in the reporting period.  Include committee activities, conference calls, exercise participation, etc.</t>
  </si>
  <si>
    <t>Alabama Department of Ag and Industries Emergency Management Workshop</t>
  </si>
  <si>
    <t>Alabama Urban &amp; Community Forestry Advisory Council board meeting</t>
  </si>
  <si>
    <t>5. Count samples processed between September 1, 2016 and April 15, 2017.</t>
  </si>
  <si>
    <t>Auburn routine samples = plant + nematode + insect</t>
  </si>
  <si>
    <t>Auburn Lab</t>
  </si>
  <si>
    <t>Birmingham Lab</t>
  </si>
  <si>
    <t>SVNV Survey</t>
  </si>
  <si>
    <t>Statewide survey of SVNV</t>
  </si>
  <si>
    <t>Citrus Survey</t>
  </si>
  <si>
    <t>ADAI HLB and canker - citrus survey</t>
  </si>
  <si>
    <t>Grand total for type of testing: 4425</t>
  </si>
  <si>
    <t>6. List how the funding was spent in the reporting period.</t>
  </si>
  <si>
    <t>National Clean Plant Network, E-IPM, Alabama Soybean Producers</t>
  </si>
  <si>
    <t>7. List the FTE distribution for staff and NPDN activities during the reporting period.  FTE means full-time equivalent.  This means 1.0 is one full-time person.  Do not use dollars here, use %.</t>
  </si>
  <si>
    <t>8. Highlight in detail your most important accomplishments in the reporting period.</t>
  </si>
  <si>
    <t>2016-2017</t>
  </si>
  <si>
    <t>Obtained/maintained USDA-NPPLAP certification for testing of P. ramorum, HLB, and PPV - Diagnostician and 1 technician</t>
  </si>
  <si>
    <t>September 1, 2016 - April 15, 2017</t>
  </si>
  <si>
    <t>1. List all NPDN and subject matter material you published and/or presented between April 1, 2015 and October 31, 2016.</t>
  </si>
  <si>
    <t>Hosted Forest Integrated Pest Management Class for tour of PPC, presented info on Regulated Pathogens</t>
  </si>
  <si>
    <t>Plant Problem Clinic Tour</t>
  </si>
  <si>
    <t>Pendleton, SC</t>
  </si>
  <si>
    <t>lab tour</t>
  </si>
  <si>
    <t>"What's Lurking in Your Firewood" scarecrow exhibit with an Invasives prevention theme</t>
  </si>
  <si>
    <t>Pendleton, SC Scarecrown contest, until Nov 4</t>
  </si>
  <si>
    <t>public display</t>
  </si>
  <si>
    <t>Destroying the Indestructible, a Pest and a Pathogen of Vinca species</t>
  </si>
  <si>
    <t>Conference on Pathogens and Pests of Ornamentals</t>
  </si>
  <si>
    <t>Hendersonville, NC</t>
  </si>
  <si>
    <t>2. List all equipment you purchased (over $5000.00) between September 1, 2016 and April 15, 2017.</t>
  </si>
  <si>
    <t>3. List all trainings, workshops, and/or conferences you attended between September 1, 2016 and April 15, 2017.  Include face-to-face and distance training (incl Adobe Connect, etc)</t>
  </si>
  <si>
    <t>Workshop on Pests and Diseases of Ornamentals</t>
  </si>
  <si>
    <t>Hendersonville, North Carolina</t>
  </si>
  <si>
    <t>4. List any other activities/expenditures that occurred between September 1, 2016 and April 15, 2017.  Include committee activities, conference calls, exercise participation, etc.</t>
  </si>
  <si>
    <t>11/15-16, 2016</t>
  </si>
  <si>
    <t>NPDN Document Roundup - STAR D Workshop at Cornell University</t>
  </si>
  <si>
    <t>2/17-20, 2017</t>
  </si>
  <si>
    <t>So. Div APS and SPDN Regional Meeting at Texas A&amp; M</t>
  </si>
  <si>
    <t>5. Count samples processed betweenSeptember 1, 2016 and April 15, 2017</t>
  </si>
  <si>
    <t>Insert comment here. If you indicated a first report, pleaseprovide the organism scientific and common names here.</t>
  </si>
  <si>
    <t>Hellebore Black Death Virus (HNNV)</t>
  </si>
  <si>
    <t xml:space="preserve">The disease survey samples were processed in the allied Molecular Plant Pathogen Detection (MPPD) Lab. PCR was used for all citrus greening samples. Most Phytophthora samples were water baits with cultures, followed by PCR to determine Phytopthora species, when needed. </t>
  </si>
  <si>
    <t>Forest pests</t>
  </si>
  <si>
    <t>Cotton Pests</t>
  </si>
  <si>
    <t>Sweet potato weevil</t>
  </si>
  <si>
    <t>I don't know why the nematode id. category number was so high in CERIS, given the number of submissions. Our nematode assay lab processed 928 samples, but it is a separate lab in our PDIS database.</t>
  </si>
  <si>
    <t>6. List how the funding was spent between September 1, 2016 and April 15, 2017</t>
  </si>
  <si>
    <t>7. List the percentage FTE distribution for staff and NPDN activities between September 1, 2016 and April 15, 2017.</t>
  </si>
  <si>
    <t>8. Highlight in detail your most important accomplishments between September 1, 2016 and April 15, 2017.</t>
  </si>
  <si>
    <t>"What's Lurking in Your Firewood" scarecrow display</t>
  </si>
  <si>
    <t>"Destroying the Indestructible, a Pest and a Pathogen of Vinca species" presentation at Kanuga Ornamentals Conference</t>
  </si>
  <si>
    <t>Harald Scherm</t>
  </si>
  <si>
    <t>University of Georgia</t>
  </si>
  <si>
    <t>An update on the University of Georgia (UGA) Extension Plant Pathology Southern Plant Diagnostic Network (SPDN) Plant Disease Clinics</t>
  </si>
  <si>
    <t>APS 94th Southern Division Meeting</t>
  </si>
  <si>
    <t>Grand total of publications</t>
  </si>
  <si>
    <t>NPDN Diagnostics Subcommittee (Conference call) (Jogi)</t>
  </si>
  <si>
    <t>NPDN IT Committee (Conference call) (Clark, Chair)</t>
  </si>
  <si>
    <t>NPDN Database Committee (Conference call) (Clark)</t>
  </si>
  <si>
    <t>DDDI for Submitters and DDDI for Diagnosticians at UGA ANR Conference and discuss relationship with NPDN (Clark)</t>
  </si>
  <si>
    <t>NPDN IT Diagnosticians Meeting Purdue University (Clark)</t>
  </si>
  <si>
    <t>Call with Mike Hill about NPDN National Repository (Clark)</t>
  </si>
  <si>
    <t>716 were physical only and 33 were digital and physical (749=716+33)</t>
  </si>
  <si>
    <t>88 were digital only</t>
  </si>
  <si>
    <t>Sequencing</t>
  </si>
  <si>
    <t>Test Lab Method</t>
  </si>
  <si>
    <t>IT</t>
  </si>
  <si>
    <t>IT salary: She will spend an estimated 13% of her time on this project (corresponding to $7,552 in salary during the project period)</t>
  </si>
  <si>
    <t>IT Fringe: Calculated at 43% of IT Associate Director salary, corresponding to $3,248.</t>
  </si>
  <si>
    <t>2015-current</t>
  </si>
  <si>
    <t>NPDN Diagnostic Subcommittee Secretary (Jogi)</t>
  </si>
  <si>
    <t>1. List all NPDN and subject matter material you published and/or presented between September 1, 2016 and April 15, 2017.</t>
  </si>
  <si>
    <t>First report of rose rosette disease caused by rose rosette virus in Louisiana</t>
  </si>
  <si>
    <t>Referred Paper</t>
  </si>
  <si>
    <r>
      <t>Rose rosette virus</t>
    </r>
    <r>
      <rPr>
        <sz val="12"/>
        <rFont val="Arial"/>
        <family val="2"/>
      </rPr>
      <t xml:space="preserve"> isolate LSU AgCenter PDC 15598, RNA-dependent RNA-polymerase p1 (gp1) gene, partial cds</t>
    </r>
  </si>
  <si>
    <t>www.ncbi.org</t>
  </si>
  <si>
    <t>GenBank Sequence</t>
  </si>
  <si>
    <t>Plant Pathology and Plant Health Diagnostic</t>
  </si>
  <si>
    <t>Master Gardener Training Session</t>
  </si>
  <si>
    <t xml:space="preserve"> Plant Virus Disease and their Transmission</t>
  </si>
  <si>
    <t>Guest Lecture PLHL 7040</t>
  </si>
  <si>
    <t>Plant Virus Disease Detection</t>
  </si>
  <si>
    <t>Guest Lecture PLHL 7041</t>
  </si>
  <si>
    <t>Alliums,  Vegetable Gardening Tips, Growing Information for the Home Gardener Series</t>
  </si>
  <si>
    <t>Factsheet</t>
  </si>
  <si>
    <t>Vegetable Diseases and Pest Management</t>
  </si>
  <si>
    <t xml:space="preserve">Guest Lecture HORT 4083 </t>
  </si>
  <si>
    <t>Cole Crops, Vegetable Gardening Tips, Growing Information for the Home Gardener Series.</t>
  </si>
  <si>
    <t>An Introduction to Plant Diagnostics</t>
  </si>
  <si>
    <t>Guest Lecture PLHL 4000</t>
  </si>
  <si>
    <t>Louisiana Home Citrus Production Guide</t>
  </si>
  <si>
    <t>Production Guide</t>
  </si>
  <si>
    <t>Ball Moss</t>
  </si>
  <si>
    <t>Louisiana Nursery and Landscape Association</t>
  </si>
  <si>
    <t>Folsom, LA</t>
  </si>
  <si>
    <t>Boxwood Dieback: National Pest Alert</t>
  </si>
  <si>
    <t>North Central IPM</t>
  </si>
  <si>
    <t>Pest Alert</t>
  </si>
  <si>
    <t>Bean, Vegetable Gardening Tips, Growing Information for the Home Gardener Series</t>
  </si>
  <si>
    <t>Citrus disease causing problem in some parishes</t>
  </si>
  <si>
    <t>News Article</t>
  </si>
  <si>
    <t>Citrus Canker Update</t>
  </si>
  <si>
    <t>The Associated Press</t>
  </si>
  <si>
    <t>New Orleans.LA</t>
  </si>
  <si>
    <t>Chinese Cabbage, Vegetable Gardening Tips, Growing Information for the Home Gardener Series</t>
  </si>
  <si>
    <t xml:space="preserve">Southern Turfgrass Disease Identification and Management </t>
  </si>
  <si>
    <t>Louisiana Pest Management Association</t>
  </si>
  <si>
    <t xml:space="preserve">Lafayette, LA </t>
  </si>
  <si>
    <t>New Diseases of Horticulture Crops in Louisiana</t>
  </si>
  <si>
    <t>Boxwood Dieback Symptoms and Signs</t>
  </si>
  <si>
    <t>Sweet Corn, Vegetable Gardening Tips, Growing Information for the Home Gardener Series</t>
  </si>
  <si>
    <t>Plant Diagnostics in Louisiana</t>
  </si>
  <si>
    <t>UNA Research Tour Group</t>
  </si>
  <si>
    <t>Squash and Pumpkin, Vegetable Gardening Tips, Growing Information for the Home Gardener Series</t>
  </si>
  <si>
    <t>Eggplant, Vegetable Gardening Tips, Growing Information for the Home Gardener Series</t>
  </si>
  <si>
    <t>Peppers, Vegetable Gardening Tips, Growing Information for the Home Gardener Series</t>
  </si>
  <si>
    <t>Boxwood dieback Current Status and Future Research</t>
  </si>
  <si>
    <r>
      <t>20</t>
    </r>
    <r>
      <rPr>
        <vertAlign val="superscript"/>
        <sz val="12"/>
        <rFont val="Arial"/>
        <family val="2"/>
      </rPr>
      <t>th</t>
    </r>
    <r>
      <rPr>
        <sz val="12"/>
        <rFont val="Arial"/>
        <family val="2"/>
      </rPr>
      <t xml:space="preserve"> Ornamental Workshop on Diseases and Insects</t>
    </r>
  </si>
  <si>
    <t>Cucumber, Vegetable Gardening Tips, Growing Information for the Home Gardener Series</t>
  </si>
  <si>
    <t>Irish Potato, Vegetable Gardening Tips, Growing Information for the Home Gardener Series</t>
  </si>
  <si>
    <t xml:space="preserve">Plant Diseases Caused by Oomycetes   </t>
  </si>
  <si>
    <t>Guest Lecture PLHL 4045</t>
  </si>
  <si>
    <t>Oomycete Diseases and Pathogen Detection</t>
  </si>
  <si>
    <t>Disease Identification and Management in Turfgrass</t>
  </si>
  <si>
    <t>Guest Lecture HORT 2083</t>
  </si>
  <si>
    <t>Root rot appearing in trees and shrubs</t>
  </si>
  <si>
    <t>What is causing Internal Rot of Satsuma Fruits</t>
  </si>
  <si>
    <t>Internal Rot of Satsuma</t>
  </si>
  <si>
    <t>Tomato, Vegetable Gardening Tips, Growing Information for the Home Gardener Series</t>
  </si>
  <si>
    <t>Large Patch of Warm-season Turfgrasses</t>
  </si>
  <si>
    <t>Plant Disease Management Guide</t>
  </si>
  <si>
    <t>Disease Guide</t>
  </si>
  <si>
    <t>Vegetable Disease Identification and Management</t>
  </si>
  <si>
    <t>Commercial Vegetable Producers Training</t>
  </si>
  <si>
    <t>Landscape and Turfgrass Diseases and Their Management</t>
  </si>
  <si>
    <t>Louisiana Home Vegetable Production Guide</t>
  </si>
  <si>
    <t>Vegetable Guide</t>
  </si>
  <si>
    <t>Phytophthora Root and Crown Rot Management in Landscapes</t>
  </si>
  <si>
    <t>Louisiana Master Gardener Handbook Chapter 3 and 12 revision</t>
  </si>
  <si>
    <t>Louisiana Master Gardener</t>
  </si>
  <si>
    <t>Handbook</t>
  </si>
  <si>
    <t>Louisiana Vegetable Planting Guide</t>
  </si>
  <si>
    <t>Gummy Stem Blight and Bacterial Fruit Blotch Management in Louisiana Watermelons</t>
  </si>
  <si>
    <t>Franklinton. LA</t>
  </si>
  <si>
    <t>Houma, LA</t>
  </si>
  <si>
    <t>Sudden Death Syndrome of Soybean</t>
  </si>
  <si>
    <t>Department of Plant Patology and Crop Physiology</t>
  </si>
  <si>
    <t>Boxwood Diseases and Their Management in Home Gardens and Commercial Landscape</t>
  </si>
  <si>
    <t>Landscape Pest Management workshop</t>
  </si>
  <si>
    <t>Taproot Decline: First Report of a Previously Unknown Disease of Soybean</t>
  </si>
  <si>
    <t>SDAPS</t>
  </si>
  <si>
    <t>Abstract</t>
  </si>
  <si>
    <t>LSU AgCenter Plant Diagnostic Center Annual Report</t>
  </si>
  <si>
    <t>Southern Plant Diagnostic Network</t>
  </si>
  <si>
    <t>Detection Methods to Diagnose Bacterial Plant Pathogens</t>
  </si>
  <si>
    <t>Guest Lecture PLHL 7011</t>
  </si>
  <si>
    <t>Baon Rouge, LA</t>
  </si>
  <si>
    <t>Prevalent Bacterial Plant Diseases in Louisiana</t>
  </si>
  <si>
    <t>Disease Management in Southern Turfgrass</t>
  </si>
  <si>
    <t>Louisiana Pest Managemenet Association</t>
  </si>
  <si>
    <t>Recognizing and Managing Diseases in Home Vegetable Garden</t>
  </si>
  <si>
    <t>SW Louisiana Garden and Expo</t>
  </si>
  <si>
    <t>Plant Pathogen and Disease Detection Methods</t>
  </si>
  <si>
    <t>Guest Lecture PLHL 4001</t>
  </si>
  <si>
    <t>*If the event covers a range of dates, such as 09-01-2016 through 09-04-2016, just use the start date in your entry because a range will not be included in the sum totals.</t>
  </si>
  <si>
    <t xml:space="preserve">Southeast Louisiana Nursery and Landscape </t>
  </si>
  <si>
    <t>Trade Show</t>
  </si>
  <si>
    <t>USDA LDAF LSU Citrus Working Group meeting</t>
  </si>
  <si>
    <t>Qrt Meeting</t>
  </si>
  <si>
    <r>
      <t>20</t>
    </r>
    <r>
      <rPr>
        <vertAlign val="superscript"/>
        <sz val="12"/>
        <rFont val="Times New Roman"/>
        <family val="1"/>
      </rPr>
      <t>th</t>
    </r>
    <r>
      <rPr>
        <sz val="12"/>
        <rFont val="Times New Roman"/>
        <family val="1"/>
      </rPr>
      <t xml:space="preserve"> Ornamental Workshop on Diseases and Insects</t>
    </r>
  </si>
  <si>
    <t>Louisiana Turfgrass Association Annual Conference</t>
  </si>
  <si>
    <t>Franklinton Parish Watermelon Grower Association Meeting</t>
  </si>
  <si>
    <t>Southern Division of Apmerican Phytpathological Society Annual Meeting</t>
  </si>
  <si>
    <t>Southern Plant Diagnostic Network Annual Meeting</t>
  </si>
  <si>
    <t>Louisiana Pest Management Association Annual Meeting</t>
  </si>
  <si>
    <t>Bossier Ciy, LA</t>
  </si>
  <si>
    <t>Landscape Field Day, Hammond, LA</t>
  </si>
  <si>
    <t>Northshore Garden Show, Covington, LA</t>
  </si>
  <si>
    <t>Baton Rouge Garden Show, Baton rouge, LA</t>
  </si>
  <si>
    <t>Southwest Louisiana Garden Show, Lake Charles, LA</t>
  </si>
  <si>
    <t>Garden Plant Sale, Baton Rouge, LA</t>
  </si>
  <si>
    <t>LSU AgCenter Annual AgMagic</t>
  </si>
  <si>
    <t>New Orleans Garden Show, New Orleans, LA</t>
  </si>
  <si>
    <t>5. Count samples processed between September 1, 2016 and April 30, 2017.</t>
  </si>
  <si>
    <t>Not Detected</t>
  </si>
  <si>
    <t>6. List how the funding was spent between September 2016 and April 2017</t>
  </si>
  <si>
    <t>Sample charge, State funds, CCPN, Tabasco, USDA Farm bill</t>
  </si>
  <si>
    <t>7. List the FTE distribution for staff and NPDN activities between September2016 and April 2017.</t>
  </si>
  <si>
    <t>8. Highlight in detail your most important accomplishments between September 2016 and April 2017</t>
  </si>
  <si>
    <t>Early Career Professional Award, Epsilon Sigma Phi Extension Professional Society</t>
  </si>
  <si>
    <t>Honorary Membership, Louisiana Nursery and Landscape Association</t>
  </si>
  <si>
    <t>PI Name: Clarissa Balbalian</t>
  </si>
  <si>
    <t>Diagnosing turfgrass diseases and nematodes hands on practicum</t>
  </si>
  <si>
    <t>Turfgrass Diseases Course</t>
  </si>
  <si>
    <t>A hole in the forest: the story of chestnut blight</t>
  </si>
  <si>
    <t>Freshman Experience</t>
  </si>
  <si>
    <t>How to collect and submit turf diagnostic samples</t>
  </si>
  <si>
    <t>Sustainable Home Lawn Management Program</t>
  </si>
  <si>
    <t>Urban tree disesaes</t>
  </si>
  <si>
    <t>Urban Tree Survivor: Observe Plan Act!  Professional Arborists Assoc. of Mississippi</t>
  </si>
  <si>
    <t>Meridian, MS</t>
  </si>
  <si>
    <t>Mississippi State University Plant Diagnostic Lab activity report for the Southern Plant Diagnostic Network</t>
  </si>
  <si>
    <t>SPDN regional meeting/APS Southern Division</t>
  </si>
  <si>
    <t>NPDN Diagnostics PAC conference call (chair)</t>
  </si>
  <si>
    <t>DDDI design and development video conference</t>
  </si>
  <si>
    <t>used</t>
  </si>
  <si>
    <t>Began beta-testing the production version of our new DDDI lab management system which will be used to submit plant disease, nematode and insect diagnostic data to the National Repository</t>
  </si>
  <si>
    <t>Barbara Shew</t>
  </si>
  <si>
    <t>20 twitter posts turf pathology - Main social media outlet - 1,811 followers as of 4/15/17</t>
  </si>
  <si>
    <t xml:space="preserve"> @ncturfpathology</t>
  </si>
  <si>
    <t>Social media</t>
  </si>
  <si>
    <t>26 PDIC Facebook posts, images, shares; total reach 9,471 - B. Shew, M. Bertone, M. Munster</t>
  </si>
  <si>
    <t>https://www.facebook.com/NCSUPDIC/</t>
  </si>
  <si>
    <t>online</t>
  </si>
  <si>
    <t>Facebook</t>
  </si>
  <si>
    <t>Stump the experts - Bugfest - M. Bertone</t>
  </si>
  <si>
    <t>http://naturalsciences.org/bugfest/index?utm_campaign=bugfest13&amp;utm_content=ns&amp;utm_medium=Argyle%2BSocial&amp;utm_source=facebook&amp;utm_term=2013-08-23-11-30-00</t>
  </si>
  <si>
    <t>demonstration</t>
  </si>
  <si>
    <t>Peanut Field Day</t>
  </si>
  <si>
    <t>Southeast Peanut Field Day</t>
  </si>
  <si>
    <t xml:space="preserve">Hot in the city: Insect pests and the future of warmer urban trees - Meineke, E.K., Youngsteadt, E., Dunn, R.R., Frank, S.D. </t>
  </si>
  <si>
    <t>http://www.entsoc.org/ice2016</t>
  </si>
  <si>
    <t>Orlando, FL</t>
  </si>
  <si>
    <t>The effects of urbanization on insect herbivores and their street tree hosts - Dale, A.G., Frank, S.D.</t>
  </si>
  <si>
    <t>Arranged DEPP visit and seminar by Margery Daughtry- Dreadful Diseases of Ornamentals: Why it isn’t safe to be an Impatiens, Boxwood, or Pear Anymore - B. Shew</t>
  </si>
  <si>
    <t>DEPP Seminar Series</t>
  </si>
  <si>
    <t>seminar</t>
  </si>
  <si>
    <t>Identification of Anamorphic Fungi - M. Munster</t>
  </si>
  <si>
    <t>lab class</t>
  </si>
  <si>
    <t>Important Basidiomycete Plant Pathogens - M. Munster</t>
  </si>
  <si>
    <t>Agent Training in Plant Problem Diagnosis - M. Munster, M. Bertone, S. Butler, B. Shew, E. Lookabaugh</t>
  </si>
  <si>
    <t>Fitness Costs of Fungicide Resistance? Exploring Management Options for Pythium Root Rot caused by Mixed-Strain Populations of Pythium aphanidermatum in Commercial Poinsettia Production Systems. Emma Lookabaugh and Barbara Shew</t>
  </si>
  <si>
    <t>http://ecoipm.org/ornamental-workshop/</t>
  </si>
  <si>
    <t>Exploring the combined utility of host selection and fungicide applications for control of Pythium root rot on poinsettia. Emma Lookabaugh &amp; Barbara Shew</t>
  </si>
  <si>
    <t xml:space="preserve">The effect of bioswale characteristics on arthropod diversity. Samantha Kaiser &amp; Steve Frank </t>
  </si>
  <si>
    <t>20th Ornamental Workshop on Diseases and Insects - S.D. Frank, co-organizer</t>
  </si>
  <si>
    <t>Workshop</t>
  </si>
  <si>
    <t xml:space="preserve">A new electronic guide to arthropods of floriculture and greenhouses. Matt Bertone, Brian Whipker &amp; Steve Frank </t>
  </si>
  <si>
    <t>Tips &amp; Techniques for Digital Photography &amp; Macrophotography for bug and mushroom nerds. Matt Bertone</t>
  </si>
  <si>
    <t>What's the Difference Between Bed Bugs and Closely Related Bat Bugs? - M. Bertone</t>
  </si>
  <si>
    <t>https://www.facebook.com/NCSUPDIC/photos/a.316063748472223.74070.104673106277956/1154082071337049/?type=3&amp;theater</t>
  </si>
  <si>
    <t>PDIC tour - M. Bertone, M. Munster, S. Butler</t>
  </si>
  <si>
    <t>CS 214</t>
  </si>
  <si>
    <t>teaching</t>
  </si>
  <si>
    <t>Disease Diagnostics and Management in Vegetable Crops - B. Shew, S. Butler, L. Quesada, I. Meadows</t>
  </si>
  <si>
    <t>Cooperative extension state conference</t>
  </si>
  <si>
    <t>Rarities and Home Associates: Perspectives from a Clinic Diagnostician - M. Bertone</t>
  </si>
  <si>
    <t>NC Mosquito and Vector Control Association</t>
  </si>
  <si>
    <t>Diseases of Warm-Season Turfgrasses: Diagnosis &amp; Management - L. Butler</t>
  </si>
  <si>
    <t>Brunswick County Landscaper Meeting</t>
  </si>
  <si>
    <t>Bolivia, NC</t>
  </si>
  <si>
    <t>CALS Tailgate - Depart. Entomology &amp; Plant Pathology  - B. Shew, E. Lookabugh, C. Sorenson</t>
  </si>
  <si>
    <t>http://harvest.cals.ncsu.edu/alumni-and-friends/tailgate/registration/</t>
  </si>
  <si>
    <t>hands-on displays</t>
  </si>
  <si>
    <t>Management options for Pythium root rot on poinsettia: Results from fungicide efficacy and rotation trials - E. Lookabaugh, B. Shew</t>
  </si>
  <si>
    <t>https://jcra.ncsu.edu/events/details.php?ID=1370</t>
  </si>
  <si>
    <t>Frank, S.D. Spying for Scales.</t>
  </si>
  <si>
    <t>http://ecoipm.org/wp-content/uploads/2014/08/SpyingForScales2016.pdf</t>
  </si>
  <si>
    <t>trade article</t>
  </si>
  <si>
    <t>Spiders: Virtual Meeting with Magellan Charter School in Raleigh Lego Robotics Team - M. Bertone</t>
  </si>
  <si>
    <t>Meeting/K-12 education</t>
  </si>
  <si>
    <t>Raleigh, NC (online)</t>
  </si>
  <si>
    <t>Peanut Disease Control - B. Shew</t>
  </si>
  <si>
    <t>https://content.ces.ncsu.edu/north-carolina-agricultural-chemicals-manual/disease-control</t>
  </si>
  <si>
    <t>online, print</t>
  </si>
  <si>
    <t>How to Send Specimens for Disease, Insect, and Weed Identification - B. Shew</t>
  </si>
  <si>
    <t>https://content.ces.ncsu.edu/north-carolina-agricultural-chemicals-manual/how-to-send-specimens-for-disease-insect-and-weed-identification</t>
  </si>
  <si>
    <t>The Plant Disease and Insect Clinic at NCSU: Services and How to Best Take Advantage of Them - M. Munster</t>
  </si>
  <si>
    <t>https://johnston.ces.ncsu.edu/2016/09/certified-crop-adviser-training-will-be-offered-in-johnston-county-dec-13-15/</t>
  </si>
  <si>
    <t>Smithfield, NC</t>
  </si>
  <si>
    <t>What is it? Close-up Quiz - M. Bertone</t>
  </si>
  <si>
    <t>https://www.facebook.com/NCSUPDIC/photos/a.316063748472223.74070.104673106277956/1212066755538580/?type=3&amp;theater</t>
  </si>
  <si>
    <t>Stressed Out Peanuts - B. Shew</t>
  </si>
  <si>
    <t>http://aboutpeanuts.com/wp-content/uploads/Winter-2017-Peanut-News.pdf</t>
  </si>
  <si>
    <t>Update on Turfgrass Disease Control - L. Butler</t>
  </si>
  <si>
    <t>Eastern Turf Maintenance</t>
  </si>
  <si>
    <t>What Happened in 2016? - L. Butler</t>
  </si>
  <si>
    <t>https://turfpathology.plantpath.ncsu.edu/2017/01/</t>
  </si>
  <si>
    <t>Blog, Twitter, FB</t>
  </si>
  <si>
    <t>What is it? Close-up Quiz Answer- M. Bertone</t>
  </si>
  <si>
    <t>https://www.facebook.com/NCSUPDIC/posts/1230588787019710</t>
  </si>
  <si>
    <t>https://www.nrs.fs.fed.us/disturbance/invasive_species/interagency_forum/</t>
  </si>
  <si>
    <t>Annapolis, MD.</t>
  </si>
  <si>
    <t>Diseases of Turfgrasses: What You Really Need to Know! - L. Butler</t>
  </si>
  <si>
    <t>Mid-Atlantic Horticultural Society Conference</t>
  </si>
  <si>
    <t>Virginia Beach, VA</t>
  </si>
  <si>
    <t>Agent Training - peanut disease update - B. Shew</t>
  </si>
  <si>
    <t>Crud of Warm-Season Turfgrasses - L. Butler</t>
  </si>
  <si>
    <t>South Texas Golf Course Superintendents Assoc. Meeting</t>
  </si>
  <si>
    <t>What is THAT?! - How to Diagnose Turf Diseases - L. Butler</t>
  </si>
  <si>
    <t>EMGV Insect Training, Durham County office - M. Bertone</t>
  </si>
  <si>
    <t>EMGV training</t>
  </si>
  <si>
    <t>Durham, NC</t>
  </si>
  <si>
    <t>NCSU Campus Rec Meeting</t>
  </si>
  <si>
    <t>Identification and management of some major diseases of woody ornamentals in North Carolina - M. Munster</t>
  </si>
  <si>
    <t>Regional Turfgrass Conference</t>
  </si>
  <si>
    <t>Wilmington, NC</t>
  </si>
  <si>
    <t>Fairway Green Company Training</t>
  </si>
  <si>
    <t>Exploring management options for Pythium root rot caused by mixed-strain population of P. aphanidermatum in commercial poinsettia production systems - E. Lookabaugh, B. Shew</t>
  </si>
  <si>
    <t xml:space="preserve">BASF </t>
  </si>
  <si>
    <t>RTP, NC</t>
  </si>
  <si>
    <t>What the Patch is That?! - L. Butler</t>
  </si>
  <si>
    <t>https://turfpathology.plantpath.ncsu.edu/2017/02/07/what-the-patch-is-that/</t>
  </si>
  <si>
    <t>EMGV Insect Training, Alamance County office - M. Bertone</t>
  </si>
  <si>
    <t>Burlington, NC</t>
  </si>
  <si>
    <t>Clinic tour with new agents - M. Bertone, M. Munster, S. Butler</t>
  </si>
  <si>
    <t xml:space="preserve">Raleigh, NC </t>
  </si>
  <si>
    <t>Turfgrass Pests: Fungal Diseases - L. Butler</t>
  </si>
  <si>
    <t>NCSU Turf Regional Meeting</t>
  </si>
  <si>
    <t>Tour of PDIC/Turf Diagnostics Labs - L. Butler</t>
  </si>
  <si>
    <t>Wayne Community College Turf Students</t>
  </si>
  <si>
    <t>Tour</t>
  </si>
  <si>
    <t>Boxwood Spider Mites - M. Bertone</t>
  </si>
  <si>
    <t>https://www.facebook.com/NCSUPDIC/posts/1260765630668692</t>
  </si>
  <si>
    <t>2016 Activities: Plant Disease and Insect Clinic (PDIC), North Carolina State University. - B. Shew, M. Munster, M. Bertone, S. Butler</t>
  </si>
  <si>
    <t>http://www.apsnet.org/members/divisions/south/meetings/Pages/2017APSSouthernDivisionMeeting.aspx</t>
  </si>
  <si>
    <t>Pesticides - L. Butler</t>
  </si>
  <si>
    <t>NCSU Turf Short Course</t>
  </si>
  <si>
    <t>Cary, NC</t>
  </si>
  <si>
    <t>EMGV Insect Training, Johnston County office - M. Bertone</t>
  </si>
  <si>
    <t>Clinic tour by NC Youth Institute - M. Bertone, M. Munster, S. Butler</t>
  </si>
  <si>
    <t>tour, K-12 outreach</t>
  </si>
  <si>
    <t>Dickeya dianthicola in the production of herbaceous ornamentals - M. Munster</t>
  </si>
  <si>
    <t xml:space="preserve">go.ncsu.edu/readext?457210  </t>
  </si>
  <si>
    <t>Online</t>
  </si>
  <si>
    <t>Arthropod Pest Control - S. Frank</t>
  </si>
  <si>
    <t>https://content.ces.ncsu.edu/southeastern-us-pest-control-guide-for-nursery-crops-and-landscape-plantings/arthropod-pest-control</t>
  </si>
  <si>
    <t>Tips and Tricks for Distinguishing Superficially Similar Arthropods in the Landscape - M. Bertone</t>
  </si>
  <si>
    <t>https://catawba.ces.ncsu.edu/2017/01/ncagritunity/</t>
  </si>
  <si>
    <t>Statesville, NC</t>
  </si>
  <si>
    <t>Plants, Pests and Pathogens webinars at NC State University - M. Munster, M. Bertone</t>
  </si>
  <si>
    <t>Landscape Insects &amp; Other Arthropods You Need to Know - M. Bertone</t>
  </si>
  <si>
    <t>NCDA field specialists training</t>
  </si>
  <si>
    <t>Weapons of Grass Destruction: Diseases of Cool-Season Turf - L. Butler</t>
  </si>
  <si>
    <t>Michigan Green Industry Association Conference</t>
  </si>
  <si>
    <t>Novi, MI</t>
  </si>
  <si>
    <t>Turfgrass Microbiology - L. Butler</t>
  </si>
  <si>
    <t>FOR 430</t>
  </si>
  <si>
    <t>CS 111</t>
  </si>
  <si>
    <t>NCSU Bio-Fungicide Trial Review - L. Butler</t>
  </si>
  <si>
    <t>AgBiome Golf Course Superintendent Meeting</t>
  </si>
  <si>
    <t>https://chatham.ces.ncsu.edu/2017-chatham-landscape-conference/</t>
  </si>
  <si>
    <t>A Plant Pathology Primer for Extension Master Gardener Volunteers - M. Munster</t>
  </si>
  <si>
    <t>Nashville, NC</t>
  </si>
  <si>
    <t>New Citizen Science Project to Measure Tree Growth - S. Frank</t>
  </si>
  <si>
    <t>https://www.ces.ncsu.edu/2017/03/new-citizen-science-project-to-measure-tree-growth/</t>
  </si>
  <si>
    <t>Monitor pine needle scales - S. Frank</t>
  </si>
  <si>
    <t>https://www.ces.ncsu.edu/2017/03/monitor-pine-needle-scales/</t>
  </si>
  <si>
    <t>Red Alert: Native Flea Beetles are Tough Pests to Manage</t>
  </si>
  <si>
    <t>http://ecoipm.org/wp-content/uploads/2014/08/Red-alert-Nursery-Management_2017.pdf</t>
  </si>
  <si>
    <t>Soil moisture thresholds to reduce ambrosia beetle attacks  - S. Frank</t>
  </si>
  <si>
    <t>Assessing and managing scale insect infestations - S. Frank</t>
  </si>
  <si>
    <t>https://www.treecarescience.com/education-training/webinars/webinar-april5-2017/</t>
  </si>
  <si>
    <t>EMGV Insect Training, Iredell &amp; Upper Piedmont Counties - M. Bertone</t>
  </si>
  <si>
    <t>Can forests take the heat? Managing pests and ecosystem services in a warming climate - Frank, S.D., Dale, A. G., Meineke, E. K., Youngsteadt</t>
  </si>
  <si>
    <t>Can forests take the heat? Effects of warming on tree pests and health</t>
  </si>
  <si>
    <t>http://www.northeastipm.org/about-us/signature-programs/national-forum-on-climate-and-pests/</t>
  </si>
  <si>
    <t>Peanut Disease Management - B. Shew</t>
  </si>
  <si>
    <t>https://content.ces.ncsu.edu/peanut-information/peanut-disease-management</t>
  </si>
  <si>
    <r>
      <t>Cacopsylla tobirae</t>
    </r>
    <r>
      <rPr>
        <sz val="9"/>
        <color theme="1"/>
        <rFont val="Arial"/>
        <family val="2"/>
      </rPr>
      <t xml:space="preserve"> (Miyatake) (Hemiptera: Psyllidae), a Pest New to North and South Carolina on Japanese Pittosporum (Pittosporaceae: </t>
    </r>
    <r>
      <rPr>
        <i/>
        <sz val="9"/>
        <color theme="1"/>
        <rFont val="Arial"/>
        <family val="2"/>
      </rPr>
      <t>Pittosporum tobira</t>
    </r>
    <r>
      <rPr>
        <sz val="9"/>
        <color theme="1"/>
        <rFont val="Arial"/>
        <family val="2"/>
      </rPr>
      <t>)- M. Bertone</t>
    </r>
  </si>
  <si>
    <t>Proceedings of the Entomological Society of Washington 118.4 (2016): 641-644</t>
  </si>
  <si>
    <t>http://dx.doi.org/10.4289/0013-8797.118.4.641</t>
  </si>
  <si>
    <t>NA</t>
  </si>
  <si>
    <t>First report of Pythium root rot of stevia caused by Pythium myriotylum, Pythium irregulare, and Pythium aphanidermatum in North Carolina - E. Lookabaugh co-author</t>
  </si>
  <si>
    <t>http://dx.doi.org/10.1094/PDIS-10-16-1526-PDN</t>
  </si>
  <si>
    <t xml:space="preserve">McCluney,K.E., Burdine, J.D., Frank, S.D. (2017) Variation in arthropod hydration across US cities with distinct climate. </t>
  </si>
  <si>
    <t>J. Urban Ecology</t>
  </si>
  <si>
    <t>http://ecoipm.org/wp-content/uploads/2014/08/jux003.pdf</t>
  </si>
  <si>
    <t>Youngsteadt,E., Ernst, A.F., Dunn, R.R., Frank, S.D. (2016) Responses of arthropod populations to warming depend on latitude: evidence from urban heat islands</t>
  </si>
  <si>
    <t>Global Change Biology</t>
  </si>
  <si>
    <t>doi: 10.1111/gcb.13550</t>
  </si>
  <si>
    <t>Meineke, E.K.†, Youngsteadt, E.K., Dunn, R.R., Frank, S.D. (2016) Urban warming reduces aboveground carbon storage</t>
  </si>
  <si>
    <t>Proc. Royal Soc. - B.</t>
  </si>
  <si>
    <t>283: 20161574.</t>
  </si>
  <si>
    <t>Warming and drought combine to increase pest insect fitness on urban trees - A. Dale, S. Frank</t>
  </si>
  <si>
    <t>PlosOne</t>
  </si>
  <si>
    <t>http://journals.plos.org/plosone/article?id=10.1371/journal.pone.0173844</t>
  </si>
  <si>
    <t>Ornamentals workshop - E. Lookabaugh, M. Bertone, M. Munster, S. Frank</t>
  </si>
  <si>
    <t>workshop and presentations</t>
  </si>
  <si>
    <t>Spiders: Virtual Meeting with Magellan Charter School in Raleigh Lego Robotics Team - M. Bertons</t>
  </si>
  <si>
    <t>online meeting</t>
  </si>
  <si>
    <t>Raleigh (online)</t>
  </si>
  <si>
    <t>NPDN Database committee conference call - B. Shew</t>
  </si>
  <si>
    <t>conference call</t>
  </si>
  <si>
    <t>Conference call</t>
  </si>
  <si>
    <t>Pathotype characterization of Phytophthora sojae affecting soybean in South Dakota - S. Butler</t>
  </si>
  <si>
    <t>staff training</t>
  </si>
  <si>
    <t>http://msuextensionconnect.org/p2j3k99r2ss/</t>
  </si>
  <si>
    <t>Mediasite at NCSU</t>
  </si>
  <si>
    <t>The wonderful world of weeds: plant identification and herbicide injury diagnosis at the Schutter Diagnostic Lab  - S. Butler</t>
  </si>
  <si>
    <t xml:space="preserve"> http://msuextensionconnect.org/p5qnml9m0pv/</t>
  </si>
  <si>
    <t>Learning about Montana’s Mushrooms  - S. Butler</t>
  </si>
  <si>
    <t>http://msuextensionconnect.org/p5eyilm29tq/</t>
  </si>
  <si>
    <t>Google Drive at NCSU</t>
  </si>
  <si>
    <t>Introduction to Bacterial Leaf Streak Disease of Corn   - S. Butler</t>
  </si>
  <si>
    <t>http://msuextensionconnect.org/p3oxcpkoiaq/</t>
  </si>
  <si>
    <t>SPDN/SD-APS Annual Meeting - B. Shew</t>
  </si>
  <si>
    <t>College Station Texas</t>
  </si>
  <si>
    <t xml:space="preserve">Fusarium spp. interacting with soybean cyst nematode on soybean   - S. Butler  </t>
  </si>
  <si>
    <t>http://msuextensionconnect.org/p5m1qh2xip5/</t>
  </si>
  <si>
    <t>Point-of-Care Diagnostics for Early Detection Extending NPDN’s Reach    - S. Bulter</t>
  </si>
  <si>
    <t>http://msuextensionconnect.org/p11kntg1kx8/</t>
  </si>
  <si>
    <t>Solving turf puzzles - It's not as bad as you think!    - S. Butler</t>
  </si>
  <si>
    <t>http://msuextensionconnect.org/p55qqd7sh89/</t>
  </si>
  <si>
    <t xml:space="preserve">Tobacco </t>
  </si>
  <si>
    <t>phytosanitary for export</t>
  </si>
  <si>
    <t>NCSU Plant Disease and Insect Clinic</t>
  </si>
  <si>
    <t>Commodity-funded grants to cover fees for selected commodities</t>
  </si>
  <si>
    <t>Scientist 1- 15% of one NCSU FTE cost shared to SPDN</t>
  </si>
  <si>
    <t>Scientist 2 -  50% FTE SPDN</t>
  </si>
  <si>
    <t>Scientist 3 -1 FTE 100% NCSU</t>
  </si>
  <si>
    <t>Technical - 2 FTE 100% NCSU</t>
  </si>
  <si>
    <t>Graduate - 100% UDSA-APHIS</t>
  </si>
  <si>
    <t>Undergraduate - SPDN</t>
  </si>
  <si>
    <t>#25770. Puccinia on florist's cineraria (Pericallis x hybrida).  This was assumed to be P. lagenophorae, which is the only spp reported on this host. Reported as new in North Carolina. Risk of spread is small; only teliospores were observed and these are noninfective.</t>
  </si>
  <si>
    <r>
      <t xml:space="preserve">#26136 and others: With the update to the Biolog software, we identified </t>
    </r>
    <r>
      <rPr>
        <i/>
        <sz val="9"/>
        <color theme="1"/>
        <rFont val="Arial"/>
        <family val="2"/>
      </rPr>
      <t>Dickeya dianthicola</t>
    </r>
    <r>
      <rPr>
        <sz val="9"/>
        <color theme="1"/>
        <rFont val="Arial"/>
        <family val="2"/>
      </rPr>
      <t xml:space="preserve"> in the state. It was probably present already but went unrecognized as part of the </t>
    </r>
    <r>
      <rPr>
        <i/>
        <sz val="9"/>
        <color theme="1"/>
        <rFont val="Arial"/>
        <family val="2"/>
      </rPr>
      <t>Dickeya chrysanthemi</t>
    </r>
    <r>
      <rPr>
        <sz val="9"/>
        <color theme="1"/>
        <rFont val="Arial"/>
        <family val="2"/>
      </rPr>
      <t xml:space="preserve"> complex. Molecular confirmation was provided by the SPDN Hub lab in Florida</t>
    </r>
  </si>
  <si>
    <t>#26181: Dogwood liners. Nursery grower appreciated the rapid clinic response that the galling on the roots was not due to nematodes or insects. In his words “First of all thank you for your prompt attention to this. Thousands of dollars worth of bare root liners were waiting on your answer.”</t>
  </si>
  <si>
    <r>
      <t xml:space="preserve">#26372 – beetle emerged from furniture purchased at local Rowan Co.) store; Bertone identified as non-native species; NCDA &amp; USDA involved and species confirmed by USDA as </t>
    </r>
    <r>
      <rPr>
        <i/>
        <sz val="9"/>
        <color theme="1"/>
        <rFont val="Arial"/>
        <family val="2"/>
      </rPr>
      <t>Semanotus sinoauster</t>
    </r>
    <r>
      <rPr>
        <sz val="9"/>
        <color theme="1"/>
        <rFont val="Arial"/>
        <family val="2"/>
      </rPr>
      <t xml:space="preserve"> (species has been intercepted “domestically” three times previously, in OH, CA, and MI; first time in NC)</t>
    </r>
  </si>
  <si>
    <r>
      <t xml:space="preserve">#26244 – widespread damage to container nursery stock; growers suspected European pepper moth; with help from Amanda Taylor (NC Agent) was able to get specimens of uncommonly collected moth, </t>
    </r>
    <r>
      <rPr>
        <i/>
        <sz val="9"/>
        <color theme="1"/>
        <rFont val="Arial"/>
        <family val="2"/>
      </rPr>
      <t>Glyphidocera juniperella</t>
    </r>
    <r>
      <rPr>
        <sz val="9"/>
        <color theme="1"/>
        <rFont val="Arial"/>
        <family val="2"/>
      </rPr>
      <t xml:space="preserve"> and working on publishing information on its feeding damage and origin, etc.</t>
    </r>
  </si>
  <si>
    <t>#25228, 25770, 26136,26372 First reports: Aleurocybotus graminicolus/Fountain grass (NC); Puccinia lagenophorae/Florists cineraria (NC); Dickeya dianthicola/stonecrop (NC); Semanotus sinoauster/furniture (exotic)</t>
  </si>
  <si>
    <t xml:space="preserve">Provided diagnostic training for post-doc volunteer Dr. Anna Thomas, December 2016-April 2017. </t>
  </si>
  <si>
    <t xml:space="preserve">Completed Koch's postulates verifying pathogenicity of P. spinosum, P. vanterpoolii, and P. irregulare on winter wheat samples submitted in spring 2016. Pythium isolates (15) were tested and all were sensitive to mefenoxam. - E. Lookabaugh, C. Cowger. </t>
  </si>
  <si>
    <t>PI Name: Consuelo Estevez de Jensen</t>
  </si>
  <si>
    <t>New and Emerging Diseases in Puerto Rico in 2016</t>
  </si>
  <si>
    <t>American Phytopatological Society Southern Division</t>
  </si>
  <si>
    <t>College Station</t>
  </si>
  <si>
    <t>Integrated Control of Citrus Systemic Diseases with Pathogen tested Citrus Plants</t>
  </si>
  <si>
    <t>Interamerican Horticultural Tropical Society Annual meeting (IHTS)</t>
  </si>
  <si>
    <t>Prevalent Diseases in Lettuce in Lajas, Puerto Rico</t>
  </si>
  <si>
    <t>The Citrus Clean Plant Network in Puerto Rico: Accomplishments</t>
  </si>
  <si>
    <t>International Conference of HLB</t>
  </si>
  <si>
    <t>First Report of Tomato chlorotic spot virus in the Non-Solanaceous Weeds Erect spiderling (Boerhavia erecta), Asian Spiderflower (Cleome viscosa), and Sweet Chili Pepper (Capsicum chinense) in Puerto Rico</t>
  </si>
  <si>
    <t>Plant Health Progress  PHP Vol.18, No. 1 Page 18</t>
  </si>
  <si>
    <t>Viruses of ornamentals emerging in Florida and the Caribbean Region</t>
  </si>
  <si>
    <t>Proceedings XIV Symposium on Virus Diseases of Ornamental Plants: In preparation</t>
  </si>
  <si>
    <t>Phytopathology 107:S3.1.</t>
  </si>
  <si>
    <t>Meeting with PRABIA (Biotechnology Association)</t>
  </si>
  <si>
    <t>Conference Call NPDN</t>
  </si>
  <si>
    <t>Webinar Bacterial Leaf Streak in Corn</t>
  </si>
  <si>
    <t>Quality Management System workshop</t>
  </si>
  <si>
    <t>Bioinformatics Workshop, Beltsville Maryland</t>
  </si>
  <si>
    <t>Phytoplasmas for Plant Pathogens Workshop, Beltsville Maryland</t>
  </si>
  <si>
    <t xml:space="preserve">As a result of accurate disease and pest diagnostics, recommendations for pathogen and insect control have lead to the  use of better management agricultural practices by growers.   The survey conducted with the stakeholders indicate the satisfacton with the PRPDC service provided.  In 2016 samples processed in the PRPDC have resulted in two new diseases identified in Puerto Rico,  Goss's wilt in corn and Tomato Mottle Mosaic Virus affecting tomatoes.  The PRPDC personnel have participated in three trainings "Bioinformtics in Plant Pathogens", "Phytoplasmas" and NPDN-based Quality Management System. The PRPDC has attended two International Conferences and presented results of diseases identifications conducted at the PRPDC.  </t>
  </si>
  <si>
    <t>Date: April 26, 2017</t>
  </si>
  <si>
    <t>Diseases and insect pests of trees and shrubs</t>
  </si>
  <si>
    <t>UT Turf and Ornamental Field Day</t>
  </si>
  <si>
    <t>Franklin, TN131</t>
  </si>
  <si>
    <t>Know your native bees</t>
  </si>
  <si>
    <t xml:space="preserve">Rutherford County Farmers Market </t>
  </si>
  <si>
    <t>Interviewed by Davis Nolan, WKRN Channel 2 News on the invasive Asian woolly hackberry aphid</t>
  </si>
  <si>
    <r>
      <t xml:space="preserve">Poster on Optimizing natural biological control to manage invasive crape myrtle bark scale, </t>
    </r>
    <r>
      <rPr>
        <i/>
        <sz val="11"/>
        <color theme="1"/>
        <rFont val="Calibri"/>
        <family val="2"/>
        <scheme val="minor"/>
      </rPr>
      <t>Acanthococcus lagerstroemiae</t>
    </r>
    <r>
      <rPr>
        <sz val="12"/>
        <color theme="1"/>
        <rFont val="Calibri"/>
        <family val="2"/>
        <scheme val="minor"/>
      </rPr>
      <t xml:space="preserve"> (Kawana), on crape myrtle in the landscape</t>
    </r>
  </si>
  <si>
    <t>International Congress of Entomology</t>
  </si>
  <si>
    <t>Poster on 'Walnut alert', thousand canker disease, and black walnut: Can outreach crack a tough nut? by J. Grant, F. Hale, A. Windham, P.L. Lambdin, G. J. Wiggins, &amp; M. Windham</t>
  </si>
  <si>
    <t xml:space="preserve">Insect and mite ID in the landscape  </t>
  </si>
  <si>
    <t>Williamson County Extension office</t>
  </si>
  <si>
    <t xml:space="preserve">Insect scouting and diagnosis  </t>
  </si>
  <si>
    <t>Middle Tennessee Nursery Assoc. Education Conference</t>
  </si>
  <si>
    <t>McMinnville, TN</t>
  </si>
  <si>
    <t xml:space="preserve">Scale insect management </t>
  </si>
  <si>
    <t xml:space="preserve">Scale insect management  </t>
  </si>
  <si>
    <t>Annual meeting of the Tennessee Entomological Society</t>
  </si>
  <si>
    <t xml:space="preserve">Nursery IPM for Sustainable Agriculture class, ABAS 4500 </t>
  </si>
  <si>
    <t>Middle Tennessee State University</t>
  </si>
  <si>
    <t xml:space="preserve">Landscape pest and disease ID Workshop and Walking Tour </t>
  </si>
  <si>
    <t>Chattanooga State Community College</t>
  </si>
  <si>
    <t>NPDN Diagnostic Subcommittee Meeting</t>
  </si>
  <si>
    <t>Teleconference</t>
  </si>
  <si>
    <t>Poster on Optimizing natural biological control to manage invasive crape myrtle bark scale, Acanthococcus lagerstroemiae (Kawana), on crape myrtle in the landscape</t>
  </si>
  <si>
    <t>Ornamental Insect and Disease Conference</t>
  </si>
  <si>
    <t>Rose rosette: A continuing battle by Mark Windham, Alan Windham and Frank Hale</t>
  </si>
  <si>
    <t>Delivering your message with social media: Challenges, surprises, impact pitfalls by Alan Windham and Frank Hale</t>
  </si>
  <si>
    <t xml:space="preserve">Insect control in your landscape </t>
  </si>
  <si>
    <t>Commercial Horticultural Expo</t>
  </si>
  <si>
    <t>Major insect pests of oaks</t>
  </si>
  <si>
    <t>IPM Conference</t>
  </si>
  <si>
    <t>Columbia College in Columbia, MD</t>
  </si>
  <si>
    <t>Pests of roses</t>
  </si>
  <si>
    <t>Insect management</t>
  </si>
  <si>
    <t>Green Express Hort Expo</t>
  </si>
  <si>
    <t>Ornamental IPM</t>
  </si>
  <si>
    <t>Kentucky Nursery and Landscape Association Annual Meeting and Trade Show</t>
  </si>
  <si>
    <t>Louisville, KY</t>
  </si>
  <si>
    <t>The importance of beneficial insects in the landscape and nursery</t>
  </si>
  <si>
    <t>Interiorscape and landscape insects</t>
  </si>
  <si>
    <t>Opryland Hotel Pest Managers meeting</t>
  </si>
  <si>
    <t>Scale: Little bugs that are bigsuckers</t>
  </si>
  <si>
    <t>Winter landscape meeting</t>
  </si>
  <si>
    <t>Mufreesboro, TN</t>
  </si>
  <si>
    <t xml:space="preserve">Plant stress and insect management </t>
  </si>
  <si>
    <t>UT Ground Management Short Course</t>
  </si>
  <si>
    <t>Effective use of beneficial insects in the greenhouse</t>
  </si>
  <si>
    <t>Pick Tennessee Conference</t>
  </si>
  <si>
    <t>Advances in nursery crp IPM</t>
  </si>
  <si>
    <t>Annual Meeting of the Southeastern Branch of the Entomological Society of America</t>
  </si>
  <si>
    <t>Vegetable insect update</t>
  </si>
  <si>
    <t>Lincoln County Extension</t>
  </si>
  <si>
    <t>Dr. Darrell Hensley discussed the distance diagnostic system with individuals during pesticide applicator licensing training over this time period.</t>
  </si>
  <si>
    <t>Dr. Darrell Hensley discussed the distance diagnostics system with individuals over 18 pesticide certification training sessions over the time period of this report.</t>
  </si>
  <si>
    <t>Scale insect management</t>
  </si>
  <si>
    <t>The Firefly: Proceedings of the Annual Meeting of the Tennessee Entomological Society</t>
  </si>
  <si>
    <t>Scale insect control</t>
  </si>
  <si>
    <t>UT Turf and Ornamental Field Day Program</t>
  </si>
  <si>
    <t>Managing (and living with) rose rosette disease</t>
  </si>
  <si>
    <t>Tennessee Greentimes, Vol. 17/No. 4</t>
  </si>
  <si>
    <t>Tennessee/Arkansas Pest Risk Committee meeting</t>
  </si>
  <si>
    <t xml:space="preserve">Other </t>
  </si>
  <si>
    <t>Spider survey at SPPC</t>
  </si>
  <si>
    <t xml:space="preserve">We were able to provide an increased amount of financial support for the diagnostician at the UT Soil, Plant and Pest Center (SPPC).  </t>
  </si>
  <si>
    <t xml:space="preserve">This is important since we are under more pressure from the University of Tennessee Extension for the SPPC to be able to be more self sustainable. </t>
  </si>
  <si>
    <t>While the soil testing part of the SPPC is heavily mechanized and able to generate significant income, the plant pest diagnostic portion is not.</t>
  </si>
  <si>
    <t>We are considering increasing financial support for the diagnostician from SPDN funds even further for 2017-2018.</t>
  </si>
  <si>
    <t>September 1, 2016 and April 15, 2017</t>
  </si>
  <si>
    <t>Pesticide Safety Educators Workhsop</t>
  </si>
  <si>
    <t>Exotic Pest Detection</t>
  </si>
  <si>
    <t>Invasives 2016 Virginia Pesticide Safety Educators Workshop</t>
  </si>
  <si>
    <t>Roanoke</t>
  </si>
  <si>
    <t>Grain Crops Management Class</t>
  </si>
  <si>
    <t>AT Crops Class</t>
  </si>
  <si>
    <t>Blacksburg</t>
  </si>
  <si>
    <t>VCE agent orientation</t>
  </si>
  <si>
    <r>
      <t xml:space="preserve">First Report of European Pear Rust (Pear Trellis Rust) Caused by </t>
    </r>
    <r>
      <rPr>
        <i/>
        <sz val="11"/>
        <rFont val="Calibri"/>
        <family val="2"/>
      </rPr>
      <t>Gymnosporangium sabinae</t>
    </r>
    <r>
      <rPr>
        <sz val="11"/>
        <rFont val="Calibri"/>
        <family val="2"/>
      </rPr>
      <t xml:space="preserve"> on Ornamental Pear (</t>
    </r>
    <r>
      <rPr>
        <i/>
        <sz val="11"/>
        <rFont val="Calibri"/>
        <family val="2"/>
      </rPr>
      <t>Pyrus calleryana</t>
    </r>
    <r>
      <rPr>
        <sz val="11"/>
        <rFont val="Calibri"/>
        <family val="2"/>
      </rPr>
      <t>) in Virginia, Plant Disease 100(10): 2166</t>
    </r>
  </si>
  <si>
    <t>Journal</t>
  </si>
  <si>
    <t>Mountain Lake Vegetation Management Association</t>
  </si>
  <si>
    <t>2016 Mountain Lake Vegetation Management Conference</t>
  </si>
  <si>
    <t>Investigating Rhododendon Decline on the Blue Ridge Parkway</t>
  </si>
  <si>
    <t>Ornamental Workshop on Diseases and Insects</t>
  </si>
  <si>
    <t>Insect Identification Lab Tour</t>
  </si>
  <si>
    <t>Lab tour</t>
  </si>
  <si>
    <t>blacksburg</t>
  </si>
  <si>
    <t>Ferrum College, Virginia Plant Pathology class Plant Clinic lab tour</t>
  </si>
  <si>
    <t>New Pest Update</t>
  </si>
  <si>
    <t>Pesticide Recertification</t>
  </si>
  <si>
    <t>Front Royal</t>
  </si>
  <si>
    <t>Martinsvile</t>
  </si>
  <si>
    <t xml:space="preserve">Pollinator Protection </t>
  </si>
  <si>
    <t>Virginia Beach</t>
  </si>
  <si>
    <t>Foliar Diseases of Greenhouse Crops</t>
  </si>
  <si>
    <t>Greenhouse Growers Meeting</t>
  </si>
  <si>
    <t>Rapidan, VA</t>
  </si>
  <si>
    <t>Master Gardeners Entomology</t>
  </si>
  <si>
    <t>Madison</t>
  </si>
  <si>
    <t>Tri State Green Industry Conference (Cincinnati)</t>
  </si>
  <si>
    <t>Cincinnati, Ohio</t>
  </si>
  <si>
    <t>Scale Insect Pests</t>
  </si>
  <si>
    <t>Southside Grounds Maintenance Conference</t>
  </si>
  <si>
    <t>Martinsville, VA</t>
  </si>
  <si>
    <t>Landscape Contractors Association Pesticide Recertification Conference</t>
  </si>
  <si>
    <t>Rockville, MD</t>
  </si>
  <si>
    <t>Virginia Tech Plant Disease Clinic Highlights 2016</t>
  </si>
  <si>
    <t>SPDN Regional Meeting/Southern APS Conference</t>
  </si>
  <si>
    <t>Fluvanna</t>
  </si>
  <si>
    <t>Roanoke Herb Society</t>
  </si>
  <si>
    <t>Fluvanna County</t>
  </si>
  <si>
    <r>
      <t xml:space="preserve">Diseases of Landscape Trees </t>
    </r>
    <r>
      <rPr>
        <i/>
        <sz val="11"/>
        <rFont val="Arial"/>
        <family val="2"/>
      </rPr>
      <t>In Virginia Cooperative Extension Homes Grounds and Animals Pest Management Guide</t>
    </r>
  </si>
  <si>
    <t>Virginia Cooperative Extension publication</t>
  </si>
  <si>
    <r>
      <t xml:space="preserve">Fungicide Recommendations for Conifer Seedbeds and Liner Beds </t>
    </r>
    <r>
      <rPr>
        <i/>
        <sz val="11"/>
        <rFont val="Arial"/>
        <family val="2"/>
      </rPr>
      <t>In Virginia Cooperative Extension Horticultural and Forest Crops Pest Management Guide</t>
    </r>
  </si>
  <si>
    <t>Common and Emerging Diseases of Ornamentals</t>
  </si>
  <si>
    <t>Pesticide Recertification Workshop</t>
  </si>
  <si>
    <t>Virginia Tech Plant Clinic Update</t>
  </si>
  <si>
    <t>APS Potomac Division Annual meeting</t>
  </si>
  <si>
    <t>Morgantown, WV</t>
  </si>
  <si>
    <t>Emerald Ash Borer Update</t>
  </si>
  <si>
    <t>Virginia Cooperative Extension training</t>
  </si>
  <si>
    <t>Lynchburg</t>
  </si>
  <si>
    <t>Amherst</t>
  </si>
  <si>
    <r>
      <t>First report of bacterial leaf spot of a hardy pink (</t>
    </r>
    <r>
      <rPr>
        <i/>
        <sz val="10"/>
        <rFont val="Arial"/>
        <family val="2"/>
      </rPr>
      <t>Dianthus gratianopolitanus</t>
    </r>
    <r>
      <rPr>
        <sz val="10"/>
        <rFont val="Arial"/>
        <family val="2"/>
      </rPr>
      <t xml:space="preserve"> hybrid) caused by </t>
    </r>
    <r>
      <rPr>
        <i/>
        <sz val="10"/>
        <rFont val="Arial"/>
        <family val="2"/>
      </rPr>
      <t>Burkholderia andropogonis</t>
    </r>
    <r>
      <rPr>
        <sz val="10"/>
        <rFont val="Arial"/>
        <family val="2"/>
      </rPr>
      <t xml:space="preserve"> in Virginia</t>
    </r>
  </si>
  <si>
    <t>referred paper</t>
  </si>
  <si>
    <t>Albemarle County Master Gardener Training</t>
  </si>
  <si>
    <t>Bedford</t>
  </si>
  <si>
    <t>Lexington, VA</t>
  </si>
  <si>
    <t>NPPLAP training NAHLN Portal NPPLAP Online PT Submission Walkthrough</t>
  </si>
  <si>
    <t>AdobeConnect video conference</t>
  </si>
  <si>
    <t>STAR-D Workshop</t>
  </si>
  <si>
    <t>Ithaca, NY</t>
  </si>
  <si>
    <t>Introduction to Bacterial Leaf Streak Disease of Corn</t>
  </si>
  <si>
    <t>GPDN Webinar</t>
  </si>
  <si>
    <t>SPDN Regional Meeting/Southern APS Division Meeting</t>
  </si>
  <si>
    <t>NPDN Dictionary Validation Conference Call</t>
  </si>
  <si>
    <t>WebEx video conference</t>
  </si>
  <si>
    <t>GPDN Webinar: Solving Turf Puzzles</t>
  </si>
  <si>
    <t>Asian Longhorned Beetle Detection Training</t>
  </si>
  <si>
    <t>Batavia, OH</t>
  </si>
  <si>
    <t>Potomac Division APS annual meeting</t>
  </si>
  <si>
    <t>Exotic Wood Boring Beetles Survey</t>
  </si>
  <si>
    <t>Note: Arthropod total is 745 (Insect ID Lab) + 132 (Plant Disease Clinic)</t>
  </si>
  <si>
    <t>6. List how the funding was spent between September 1, 2016 and April 15, 2017.</t>
  </si>
  <si>
    <t>NIFA EIP grant supported 0.9 FTE (diagnostician); Virginia Cooperative Extension supports Clinic operations (12K annually); College supports 1 hard-funded 80% Extension diagnostician position</t>
  </si>
  <si>
    <t>Virginia Tech Plant Clinic/Insect ID Lab</t>
  </si>
  <si>
    <t>Virginia Tech Plant Clinic /Insect ID Lab</t>
  </si>
  <si>
    <r>
      <t>Published two first reports in Plant Disease (Reeves, E., Hansen, M.A., &amp; Bush, E. First report of a bacterial leaf spot of a hardy pink (</t>
    </r>
    <r>
      <rPr>
        <i/>
        <sz val="11"/>
        <rFont val="Arial"/>
        <family val="2"/>
      </rPr>
      <t xml:space="preserve">Dianthus gratianopolitanus </t>
    </r>
    <r>
      <rPr>
        <sz val="11"/>
        <rFont val="Arial"/>
        <family val="2"/>
      </rPr>
      <t>hybrid) caused by</t>
    </r>
    <r>
      <rPr>
        <i/>
        <sz val="11"/>
        <rFont val="Arial"/>
        <family val="2"/>
      </rPr>
      <t xml:space="preserve"> Burkholderia andropogonis i</t>
    </r>
    <r>
      <rPr>
        <sz val="11"/>
        <rFont val="Arial"/>
        <family val="2"/>
      </rPr>
      <t xml:space="preserve">n Virginia. </t>
    </r>
    <r>
      <rPr>
        <i/>
        <sz val="11"/>
        <rFont val="Arial"/>
        <family val="2"/>
      </rPr>
      <t xml:space="preserve">(in press) Plant Disease.&amp; </t>
    </r>
    <r>
      <rPr>
        <sz val="11"/>
        <rFont val="Arial"/>
        <family val="2"/>
      </rPr>
      <t>Hansen, M. A., Demers, J., Sutphin, M., Yoder, K., Bush, E., &amp; Castlebury, L. (2016). First Report of European Pear Rust (Pear Trellis Rust) Caused by</t>
    </r>
    <r>
      <rPr>
        <i/>
        <sz val="11"/>
        <rFont val="Arial"/>
        <family val="2"/>
      </rPr>
      <t xml:space="preserve"> Gymnosporangium sabinae</t>
    </r>
    <r>
      <rPr>
        <sz val="11"/>
        <rFont val="Arial"/>
        <family val="2"/>
      </rPr>
      <t xml:space="preserve"> on Ornamental Pear (Pyrus calleryana) in Virginia. Plant Disease, 100(10), 2166. doi:10.1094/PDIS-03-16-0396-PDN)</t>
    </r>
  </si>
  <si>
    <t>12 new county records fro Emerald Ash Borer</t>
  </si>
  <si>
    <t>Insect Identification Lab began uploading diagnostic data directly to NPDN through use of Pclinic</t>
  </si>
  <si>
    <t>E. Bush has been certified annually since 2008 for Phytophthora ramorum testing; however, has not received notification from APHIS-PPQ-NPPLAP on the status of the 2017-2018 P. ramorum panel results (i.e. approval or non-approval)</t>
  </si>
  <si>
    <t>MS and TX technique info came from NPDN respository data, it was not on their accomplishments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</si>
</sst>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164" formatCode="mm/dd/yy;@"/>
    <numFmt numFmtId="165" formatCode="&quot;$&quot;#,##0.00"/>
    <numFmt numFmtId="166" formatCode="mm\/dd\/yyyy"/>
  </numFmts>
  <fonts count="55" x14ac:knownFonts="1">
    <font>
      <sz val="12"/>
      <color theme="1"/>
      <name val="Calibri"/>
      <family val="2"/>
      <scheme val="minor"/>
    </font>
    <font>
      <b/>
      <u/>
      <sz val="11"/>
      <name val="Times New Roman"/>
    </font>
    <font>
      <b/>
      <sz val="11"/>
      <color indexed="9"/>
      <name val="Times New Roman"/>
    </font>
    <font>
      <sz val="11"/>
      <color indexed="9"/>
      <name val="Times New Roman"/>
    </font>
    <font>
      <sz val="11"/>
      <name val="Times New Roman"/>
    </font>
    <font>
      <b/>
      <sz val="11"/>
      <name val="Times New Roman"/>
    </font>
    <font>
      <sz val="10"/>
      <color indexed="10"/>
      <name val="Arial"/>
      <family val="2"/>
    </font>
    <font>
      <b/>
      <sz val="14"/>
      <name val="Arial"/>
      <family val="2"/>
    </font>
    <font>
      <sz val="10"/>
      <name val="Arial"/>
      <family val="2"/>
    </font>
    <font>
      <b/>
      <i/>
      <sz val="14"/>
      <color indexed="8"/>
      <name val="Arial"/>
      <family val="2"/>
    </font>
    <font>
      <b/>
      <sz val="14"/>
      <color indexed="9"/>
      <name val="Arial"/>
      <family val="2"/>
    </font>
    <font>
      <b/>
      <sz val="11"/>
      <name val="Arial"/>
      <family val="2"/>
    </font>
    <font>
      <sz val="11"/>
      <name val="Arial"/>
      <family val="2"/>
    </font>
    <font>
      <u/>
      <sz val="10"/>
      <color indexed="12"/>
      <name val="Arial"/>
      <family val="2"/>
    </font>
    <font>
      <sz val="12"/>
      <name val="Calibri"/>
      <family val="2"/>
    </font>
    <font>
      <sz val="11"/>
      <color indexed="10"/>
      <name val="Arial"/>
      <family val="2"/>
    </font>
    <font>
      <sz val="11"/>
      <color indexed="9"/>
      <name val="Arial"/>
      <family val="2"/>
    </font>
    <font>
      <b/>
      <sz val="10"/>
      <name val="Arial"/>
      <family val="2"/>
    </font>
    <font>
      <b/>
      <sz val="11"/>
      <name val="Calibri"/>
      <family val="2"/>
    </font>
    <font>
      <b/>
      <u/>
      <sz val="11"/>
      <name val="Arial"/>
      <family val="2"/>
    </font>
    <font>
      <b/>
      <i/>
      <sz val="11"/>
      <name val="Arial"/>
      <family val="2"/>
    </font>
    <font>
      <b/>
      <sz val="11"/>
      <color indexed="9"/>
      <name val="Arial"/>
      <family val="2"/>
    </font>
    <font>
      <b/>
      <i/>
      <u/>
      <sz val="11"/>
      <name val="Arial"/>
      <family val="2"/>
    </font>
    <font>
      <b/>
      <sz val="11"/>
      <color theme="0"/>
      <name val="Arial"/>
      <family val="2"/>
    </font>
    <font>
      <i/>
      <sz val="11"/>
      <name val="Arial"/>
      <family val="2"/>
    </font>
    <font>
      <b/>
      <sz val="9"/>
      <name val="Arial"/>
      <family val="2"/>
    </font>
    <font>
      <b/>
      <sz val="16"/>
      <name val="Arial"/>
      <family val="2"/>
    </font>
    <font>
      <sz val="16"/>
      <name val="Arial"/>
      <family val="2"/>
    </font>
    <font>
      <sz val="12"/>
      <color indexed="81"/>
      <name val="Tahoma"/>
      <family val="2"/>
    </font>
    <font>
      <sz val="11"/>
      <color indexed="81"/>
      <name val="Tahoma"/>
      <family val="2"/>
    </font>
    <font>
      <i/>
      <sz val="11"/>
      <color indexed="81"/>
      <name val="Tahoma"/>
      <family val="2"/>
    </font>
    <font>
      <b/>
      <sz val="11"/>
      <color indexed="81"/>
      <name val="Tahoma"/>
      <family val="2"/>
    </font>
    <font>
      <b/>
      <sz val="11"/>
      <color indexed="10"/>
      <name val="Arial"/>
      <family val="2"/>
    </font>
    <font>
      <u/>
      <sz val="12"/>
      <color theme="11"/>
      <name val="Calibri"/>
      <family val="2"/>
      <scheme val="minor"/>
    </font>
    <font>
      <sz val="12"/>
      <name val="Times New Roman"/>
      <family val="1"/>
    </font>
    <font>
      <sz val="11"/>
      <color rgb="FF000000"/>
      <name val="Arial"/>
      <family val="2"/>
    </font>
    <font>
      <b/>
      <sz val="14"/>
      <name val="Symbol"/>
      <family val="1"/>
    </font>
    <font>
      <sz val="14"/>
      <name val="Symbol"/>
      <family val="1"/>
    </font>
    <font>
      <sz val="12"/>
      <name val="Arial"/>
      <family val="2"/>
    </font>
    <font>
      <sz val="11"/>
      <name val="Calibri"/>
      <family val="2"/>
    </font>
    <font>
      <i/>
      <sz val="11"/>
      <name val="Calibri"/>
      <family val="2"/>
    </font>
    <font>
      <sz val="11"/>
      <name val="Calibri"/>
      <family val="2"/>
      <scheme val="minor"/>
    </font>
    <font>
      <sz val="9"/>
      <name val="Arial"/>
      <family val="2"/>
    </font>
    <font>
      <i/>
      <sz val="10"/>
      <name val="Arial"/>
      <family val="2"/>
    </font>
    <font>
      <sz val="11"/>
      <color theme="1"/>
      <name val="Arial"/>
      <family val="2"/>
    </font>
    <font>
      <sz val="11"/>
      <color rgb="FF500000"/>
      <name val="Arial"/>
    </font>
    <font>
      <sz val="10"/>
      <color rgb="FFFFFF99"/>
      <name val="Arial"/>
      <family val="2"/>
    </font>
    <font>
      <sz val="10"/>
      <color indexed="9"/>
      <name val="Arial"/>
      <family val="2"/>
    </font>
    <font>
      <i/>
      <sz val="12"/>
      <name val="Arial"/>
      <family val="2"/>
    </font>
    <font>
      <vertAlign val="superscript"/>
      <sz val="12"/>
      <name val="Arial"/>
      <family val="2"/>
    </font>
    <font>
      <vertAlign val="superscript"/>
      <sz val="12"/>
      <name val="Times New Roman"/>
      <family val="1"/>
    </font>
    <font>
      <i/>
      <sz val="9"/>
      <color theme="1"/>
      <name val="Arial"/>
      <family val="2"/>
    </font>
    <font>
      <sz val="9"/>
      <color theme="1"/>
      <name val="Arial"/>
      <family val="2"/>
    </font>
    <font>
      <sz val="10"/>
      <color theme="1"/>
      <name val="Arial"/>
      <family val="2"/>
    </font>
    <font>
      <i/>
      <sz val="11"/>
      <color theme="1"/>
      <name val="Calibri"/>
      <family val="2"/>
      <scheme val="minor"/>
    </font>
  </fonts>
  <fills count="19">
    <fill>
      <patternFill patternType="none"/>
    </fill>
    <fill>
      <patternFill patternType="gray125"/>
    </fill>
    <fill>
      <patternFill patternType="solid">
        <fgColor indexed="8"/>
        <bgColor indexed="64"/>
      </patternFill>
    </fill>
    <fill>
      <patternFill patternType="solid">
        <fgColor indexed="26"/>
        <bgColor indexed="64"/>
      </patternFill>
    </fill>
    <fill>
      <patternFill patternType="solid">
        <fgColor rgb="FFFFCC99"/>
        <bgColor indexed="64"/>
      </patternFill>
    </fill>
    <fill>
      <patternFill patternType="solid">
        <fgColor indexed="47"/>
        <bgColor indexed="64"/>
      </patternFill>
    </fill>
    <fill>
      <patternFill patternType="solid">
        <fgColor indexed="22"/>
        <bgColor indexed="64"/>
      </patternFill>
    </fill>
    <fill>
      <patternFill patternType="solid">
        <fgColor rgb="FFCCFFCC"/>
        <bgColor indexed="64"/>
      </patternFill>
    </fill>
    <fill>
      <patternFill patternType="solid">
        <fgColor rgb="FFFFFFCC"/>
        <bgColor indexed="64"/>
      </patternFill>
    </fill>
    <fill>
      <patternFill patternType="solid">
        <fgColor indexed="58"/>
        <bgColor indexed="64"/>
      </patternFill>
    </fill>
    <fill>
      <patternFill patternType="solid">
        <fgColor indexed="45"/>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rgb="FFFFFFC0"/>
        <bgColor indexed="64"/>
      </patternFill>
    </fill>
    <fill>
      <patternFill patternType="solid">
        <fgColor rgb="FFFFFFC0"/>
        <bgColor rgb="FF000000"/>
      </patternFill>
    </fill>
    <fill>
      <patternFill patternType="solid">
        <fgColor rgb="FFFFFFCC"/>
        <bgColor rgb="FF000000"/>
      </patternFill>
    </fill>
    <fill>
      <patternFill patternType="solid">
        <fgColor theme="2"/>
        <bgColor indexed="64"/>
      </patternFill>
    </fill>
    <fill>
      <patternFill patternType="solid">
        <fgColor rgb="FFFFFFFF"/>
        <bgColor indexed="64"/>
      </patternFill>
    </fill>
  </fills>
  <borders count="10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ck">
        <color indexed="16"/>
      </left>
      <right style="thick">
        <color indexed="16"/>
      </right>
      <top style="thick">
        <color indexed="16"/>
      </top>
      <bottom style="thick">
        <color indexed="16"/>
      </bottom>
      <diagonal/>
    </border>
    <border>
      <left style="thick">
        <color indexed="16"/>
      </left>
      <right/>
      <top style="thick">
        <color indexed="16"/>
      </top>
      <bottom style="thick">
        <color indexed="16"/>
      </bottom>
      <diagonal/>
    </border>
    <border>
      <left/>
      <right/>
      <top style="thick">
        <color indexed="16"/>
      </top>
      <bottom style="thick">
        <color indexed="16"/>
      </bottom>
      <diagonal/>
    </border>
    <border>
      <left/>
      <right style="thick">
        <color indexed="16"/>
      </right>
      <top style="thick">
        <color indexed="16"/>
      </top>
      <bottom style="thick">
        <color indexed="16"/>
      </bottom>
      <diagonal/>
    </border>
    <border>
      <left style="thick">
        <color indexed="16"/>
      </left>
      <right/>
      <top/>
      <bottom style="thick">
        <color indexed="16"/>
      </bottom>
      <diagonal/>
    </border>
    <border>
      <left style="thick">
        <color indexed="16"/>
      </left>
      <right style="thick">
        <color indexed="16"/>
      </right>
      <top style="thick">
        <color indexed="16"/>
      </top>
      <bottom/>
      <diagonal/>
    </border>
    <border>
      <left/>
      <right/>
      <top/>
      <bottom style="medium">
        <color indexed="16"/>
      </bottom>
      <diagonal/>
    </border>
    <border>
      <left style="thick">
        <color indexed="16"/>
      </left>
      <right/>
      <top style="thick">
        <color indexed="16"/>
      </top>
      <bottom/>
      <diagonal/>
    </border>
    <border>
      <left/>
      <right/>
      <top style="thick">
        <color indexed="16"/>
      </top>
      <bottom/>
      <diagonal/>
    </border>
    <border>
      <left/>
      <right style="thick">
        <color indexed="16"/>
      </right>
      <top style="thick">
        <color indexed="16"/>
      </top>
      <bottom/>
      <diagonal/>
    </border>
    <border>
      <left style="thick">
        <color indexed="16"/>
      </left>
      <right style="thick">
        <color indexed="16"/>
      </right>
      <top/>
      <bottom/>
      <diagonal/>
    </border>
    <border>
      <left style="thick">
        <color indexed="16"/>
      </left>
      <right style="thick">
        <color indexed="16"/>
      </right>
      <top/>
      <bottom style="thick">
        <color indexed="16"/>
      </bottom>
      <diagonal/>
    </border>
    <border>
      <left style="thick">
        <color indexed="16"/>
      </left>
      <right style="thick">
        <color indexed="16"/>
      </right>
      <top style="medium">
        <color indexed="16"/>
      </top>
      <bottom style="thick">
        <color indexed="16"/>
      </bottom>
      <diagonal/>
    </border>
    <border>
      <left style="thin">
        <color auto="1"/>
      </left>
      <right style="thin">
        <color auto="1"/>
      </right>
      <top/>
      <bottom style="thin">
        <color auto="1"/>
      </bottom>
      <diagonal/>
    </border>
    <border>
      <left style="thin">
        <color auto="1"/>
      </left>
      <right style="thin">
        <color auto="1"/>
      </right>
      <top style="thick">
        <color indexed="16"/>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indexed="16"/>
      </left>
      <right style="thin">
        <color indexed="16"/>
      </right>
      <top style="medium">
        <color indexed="16"/>
      </top>
      <bottom/>
      <diagonal/>
    </border>
    <border>
      <left style="thin">
        <color indexed="16"/>
      </left>
      <right/>
      <top style="medium">
        <color indexed="16"/>
      </top>
      <bottom style="medium">
        <color indexed="16"/>
      </bottom>
      <diagonal/>
    </border>
    <border>
      <left/>
      <right/>
      <top style="medium">
        <color theme="5" tint="-0.499984740745262"/>
      </top>
      <bottom style="medium">
        <color theme="5" tint="-0.499984740745262"/>
      </bottom>
      <diagonal/>
    </border>
    <border>
      <left/>
      <right style="thin">
        <color indexed="16"/>
      </right>
      <top style="medium">
        <color indexed="16"/>
      </top>
      <bottom style="medium">
        <color indexed="16"/>
      </bottom>
      <diagonal/>
    </border>
    <border>
      <left style="thin">
        <color indexed="16"/>
      </left>
      <right style="medium">
        <color indexed="16"/>
      </right>
      <top style="medium">
        <color indexed="16"/>
      </top>
      <bottom/>
      <diagonal/>
    </border>
    <border>
      <left/>
      <right/>
      <top style="medium">
        <color indexed="16"/>
      </top>
      <bottom/>
      <diagonal/>
    </border>
    <border>
      <left/>
      <right style="thin">
        <color auto="1"/>
      </right>
      <top/>
      <bottom style="medium">
        <color indexed="16"/>
      </bottom>
      <diagonal/>
    </border>
    <border>
      <left style="thin">
        <color auto="1"/>
      </left>
      <right/>
      <top/>
      <bottom style="medium">
        <color indexed="16"/>
      </bottom>
      <diagonal/>
    </border>
    <border>
      <left/>
      <right/>
      <top style="medium">
        <color indexed="16"/>
      </top>
      <bottom style="medium">
        <color theme="5" tint="-0.499984740745262"/>
      </bottom>
      <diagonal/>
    </border>
    <border>
      <left/>
      <right style="medium">
        <color theme="5" tint="-0.499984740745262"/>
      </right>
      <top style="medium">
        <color indexed="16"/>
      </top>
      <bottom style="medium">
        <color theme="5" tint="-0.499984740745262"/>
      </bottom>
      <diagonal/>
    </border>
    <border>
      <left style="thin">
        <color auto="1"/>
      </left>
      <right style="thin">
        <color auto="1"/>
      </right>
      <top style="medium">
        <color indexed="16"/>
      </top>
      <bottom style="thin">
        <color auto="1"/>
      </bottom>
      <diagonal/>
    </border>
    <border>
      <left style="thin">
        <color auto="1"/>
      </left>
      <right/>
      <top style="medium">
        <color theme="5" tint="-0.499984740745262"/>
      </top>
      <bottom style="thin">
        <color auto="1"/>
      </bottom>
      <diagonal/>
    </border>
    <border>
      <left/>
      <right/>
      <top style="medium">
        <color theme="5" tint="-0.499984740745262"/>
      </top>
      <bottom style="thin">
        <color auto="1"/>
      </bottom>
      <diagonal/>
    </border>
    <border>
      <left/>
      <right style="thin">
        <color auto="1"/>
      </right>
      <top style="medium">
        <color theme="5" tint="-0.499984740745262"/>
      </top>
      <bottom style="thin">
        <color auto="1"/>
      </bottom>
      <diagonal/>
    </border>
    <border>
      <left style="thin">
        <color indexed="16"/>
      </left>
      <right/>
      <top style="medium">
        <color indexed="16"/>
      </top>
      <bottom/>
      <diagonal/>
    </border>
    <border>
      <left style="medium">
        <color indexed="16"/>
      </left>
      <right/>
      <top/>
      <bottom/>
      <diagonal/>
    </border>
    <border>
      <left/>
      <right/>
      <top style="medium">
        <color indexed="16"/>
      </top>
      <bottom style="medium">
        <color indexed="16"/>
      </bottom>
      <diagonal/>
    </border>
    <border>
      <left style="medium">
        <color theme="5" tint="-0.499984740745262"/>
      </left>
      <right/>
      <top style="medium">
        <color indexed="16"/>
      </top>
      <bottom style="medium">
        <color theme="5" tint="-0.499984740745262"/>
      </bottom>
      <diagonal/>
    </border>
    <border>
      <left/>
      <right style="thin">
        <color auto="1"/>
      </right>
      <top/>
      <bottom style="thin">
        <color auto="1"/>
      </bottom>
      <diagonal/>
    </border>
    <border>
      <left style="thin">
        <color auto="1"/>
      </left>
      <right/>
      <top style="medium">
        <color indexed="16"/>
      </top>
      <bottom style="thin">
        <color auto="1"/>
      </bottom>
      <diagonal/>
    </border>
    <border>
      <left/>
      <right/>
      <top style="medium">
        <color indexed="16"/>
      </top>
      <bottom style="thin">
        <color auto="1"/>
      </bottom>
      <diagonal/>
    </border>
    <border>
      <left/>
      <right style="thin">
        <color auto="1"/>
      </right>
      <top style="medium">
        <color indexed="16"/>
      </top>
      <bottom style="thin">
        <color auto="1"/>
      </bottom>
      <diagonal/>
    </border>
    <border>
      <left style="medium">
        <color theme="5" tint="-0.499984740745262"/>
      </left>
      <right/>
      <top/>
      <bottom/>
      <diagonal/>
    </border>
    <border>
      <left style="thin">
        <color auto="1"/>
      </left>
      <right/>
      <top style="medium">
        <color theme="5" tint="-0.499984740745262"/>
      </top>
      <bottom style="medium">
        <color indexed="16"/>
      </bottom>
      <diagonal/>
    </border>
    <border>
      <left/>
      <right/>
      <top style="medium">
        <color theme="5" tint="-0.499984740745262"/>
      </top>
      <bottom style="medium">
        <color indexed="16"/>
      </bottom>
      <diagonal/>
    </border>
    <border>
      <left style="thin">
        <color auto="1"/>
      </left>
      <right/>
      <top style="medium">
        <color indexed="16"/>
      </top>
      <bottom style="medium">
        <color theme="5" tint="-0.499984740745262"/>
      </bottom>
      <diagonal/>
    </border>
    <border>
      <left style="thin">
        <color auto="1"/>
      </left>
      <right/>
      <top/>
      <bottom/>
      <diagonal/>
    </border>
    <border>
      <left style="medium">
        <color theme="5" tint="-0.499984740745262"/>
      </left>
      <right/>
      <top style="medium">
        <color indexed="16"/>
      </top>
      <bottom/>
      <diagonal/>
    </border>
    <border>
      <left style="medium">
        <color theme="5" tint="-0.499984740745262"/>
      </left>
      <right/>
      <top style="medium">
        <color indexed="16"/>
      </top>
      <bottom style="medium">
        <color indexed="16"/>
      </bottom>
      <diagonal/>
    </border>
    <border>
      <left style="thin">
        <color auto="1"/>
      </left>
      <right style="medium">
        <color indexed="16"/>
      </right>
      <top style="medium">
        <color indexed="16"/>
      </top>
      <bottom style="thin">
        <color auto="1"/>
      </bottom>
      <diagonal/>
    </border>
    <border>
      <left style="medium">
        <color indexed="16"/>
      </left>
      <right/>
      <top style="medium">
        <color indexed="16"/>
      </top>
      <bottom style="thin">
        <color auto="1"/>
      </bottom>
      <diagonal/>
    </border>
    <border>
      <left/>
      <right style="medium">
        <color indexed="16"/>
      </right>
      <top style="medium">
        <color indexed="16"/>
      </top>
      <bottom style="thin">
        <color auto="1"/>
      </bottom>
      <diagonal/>
    </border>
    <border>
      <left style="medium">
        <color indexed="16"/>
      </left>
      <right/>
      <top/>
      <bottom style="thin">
        <color auto="1"/>
      </bottom>
      <diagonal/>
    </border>
    <border>
      <left/>
      <right style="medium">
        <color indexed="16"/>
      </right>
      <top/>
      <bottom style="thin">
        <color auto="1"/>
      </bottom>
      <diagonal/>
    </border>
    <border>
      <left style="medium">
        <color indexed="16"/>
      </left>
      <right/>
      <top style="thin">
        <color auto="1"/>
      </top>
      <bottom style="thin">
        <color auto="1"/>
      </bottom>
      <diagonal/>
    </border>
    <border>
      <left/>
      <right style="medium">
        <color indexed="16"/>
      </right>
      <top style="thin">
        <color auto="1"/>
      </top>
      <bottom style="thin">
        <color auto="1"/>
      </bottom>
      <diagonal/>
    </border>
    <border>
      <left style="medium">
        <color indexed="16"/>
      </left>
      <right style="medium">
        <color indexed="16"/>
      </right>
      <top/>
      <bottom/>
      <diagonal/>
    </border>
    <border>
      <left style="medium">
        <color indexed="16"/>
      </left>
      <right/>
      <top style="thin">
        <color auto="1"/>
      </top>
      <bottom style="medium">
        <color indexed="16"/>
      </bottom>
      <diagonal/>
    </border>
    <border>
      <left/>
      <right/>
      <top style="thin">
        <color auto="1"/>
      </top>
      <bottom style="medium">
        <color indexed="16"/>
      </bottom>
      <diagonal/>
    </border>
    <border>
      <left/>
      <right style="medium">
        <color indexed="16"/>
      </right>
      <top style="thin">
        <color auto="1"/>
      </top>
      <bottom style="medium">
        <color indexed="16"/>
      </bottom>
      <diagonal/>
    </border>
    <border>
      <left style="medium">
        <color indexed="16"/>
      </left>
      <right/>
      <top style="medium">
        <color indexed="16"/>
      </top>
      <bottom/>
      <diagonal/>
    </border>
    <border>
      <left/>
      <right style="medium">
        <color indexed="16"/>
      </right>
      <top style="medium">
        <color indexed="16"/>
      </top>
      <bottom/>
      <diagonal/>
    </border>
    <border>
      <left/>
      <right style="thin">
        <color auto="1"/>
      </right>
      <top style="thin">
        <color auto="1"/>
      </top>
      <bottom/>
      <diagonal/>
    </border>
    <border>
      <left style="medium">
        <color indexed="16"/>
      </left>
      <right/>
      <top style="thin">
        <color auto="1"/>
      </top>
      <bottom style="medium">
        <color theme="5" tint="-0.249977111117893"/>
      </bottom>
      <diagonal/>
    </border>
    <border>
      <left/>
      <right/>
      <top style="thin">
        <color auto="1"/>
      </top>
      <bottom style="medium">
        <color theme="5" tint="-0.249977111117893"/>
      </bottom>
      <diagonal/>
    </border>
    <border>
      <left/>
      <right style="medium">
        <color indexed="16"/>
      </right>
      <top style="thin">
        <color auto="1"/>
      </top>
      <bottom style="medium">
        <color theme="5" tint="-0.249977111117893"/>
      </bottom>
      <diagonal/>
    </border>
    <border>
      <left style="thin">
        <color auto="1"/>
      </left>
      <right/>
      <top style="medium">
        <color indexed="16"/>
      </top>
      <bottom/>
      <diagonal/>
    </border>
    <border>
      <left style="thin">
        <color auto="1"/>
      </left>
      <right/>
      <top style="thin">
        <color auto="1"/>
      </top>
      <bottom style="medium">
        <color indexed="16"/>
      </bottom>
      <diagonal/>
    </border>
    <border>
      <left style="medium">
        <color indexed="16"/>
      </left>
      <right style="thin">
        <color auto="1"/>
      </right>
      <top style="medium">
        <color indexed="16"/>
      </top>
      <bottom style="thin">
        <color auto="1"/>
      </bottom>
      <diagonal/>
    </border>
    <border>
      <left/>
      <right style="thin">
        <color auto="1"/>
      </right>
      <top style="thin">
        <color auto="1"/>
      </top>
      <bottom style="medium">
        <color indexed="16"/>
      </bottom>
      <diagonal/>
    </border>
    <border>
      <left style="medium">
        <color auto="1"/>
      </left>
      <right/>
      <top style="medium">
        <color theme="5" tint="-0.249977111117893"/>
      </top>
      <bottom style="medium">
        <color theme="5" tint="-0.249977111117893"/>
      </bottom>
      <diagonal/>
    </border>
    <border>
      <left/>
      <right/>
      <top style="medium">
        <color theme="5" tint="-0.249977111117893"/>
      </top>
      <bottom style="medium">
        <color theme="5" tint="-0.249977111117893"/>
      </bottom>
      <diagonal/>
    </border>
    <border>
      <left style="medium">
        <color theme="5" tint="-0.249977111117893"/>
      </left>
      <right/>
      <top/>
      <bottom/>
      <diagonal/>
    </border>
    <border>
      <left style="thin">
        <color auto="1"/>
      </left>
      <right/>
      <top style="thin">
        <color auto="1"/>
      </top>
      <bottom style="medium">
        <color theme="5" tint="-0.249977111117893"/>
      </bottom>
      <diagonal/>
    </border>
    <border>
      <left/>
      <right style="thin">
        <color auto="1"/>
      </right>
      <top style="thin">
        <color auto="1"/>
      </top>
      <bottom style="medium">
        <color theme="5" tint="-0.249977111117893"/>
      </bottom>
      <diagonal/>
    </border>
    <border>
      <left style="thin">
        <color auto="1"/>
      </left>
      <right style="thin">
        <color auto="1"/>
      </right>
      <top style="thin">
        <color auto="1"/>
      </top>
      <bottom style="medium">
        <color theme="5" tint="-0.249977111117893"/>
      </bottom>
      <diagonal/>
    </border>
    <border>
      <left/>
      <right/>
      <top style="medium">
        <color theme="5" tint="-0.249977111117893"/>
      </top>
      <bottom style="medium">
        <color indexed="16"/>
      </bottom>
      <diagonal/>
    </border>
    <border>
      <left/>
      <right/>
      <top style="medium">
        <color theme="5" tint="-0.249977111117893"/>
      </top>
      <bottom/>
      <diagonal/>
    </border>
    <border>
      <left style="thin">
        <color auto="1"/>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top style="thick">
        <color indexed="16"/>
      </top>
      <bottom style="thin">
        <color auto="1"/>
      </bottom>
      <diagonal/>
    </border>
    <border>
      <left style="thin">
        <color auto="1"/>
      </left>
      <right/>
      <top style="thick">
        <color indexed="16"/>
      </top>
      <bottom style="thin">
        <color auto="1"/>
      </bottom>
      <diagonal/>
    </border>
    <border>
      <left/>
      <right style="thin">
        <color auto="1"/>
      </right>
      <top style="thick">
        <color indexed="16"/>
      </top>
      <bottom style="thin">
        <color auto="1"/>
      </bottom>
      <diagonal/>
    </border>
    <border>
      <left style="thin">
        <color indexed="16"/>
      </left>
      <right style="thin">
        <color indexed="16"/>
      </right>
      <top style="medium">
        <color indexed="16"/>
      </top>
      <bottom style="medium">
        <color indexed="16"/>
      </bottom>
      <diagonal/>
    </border>
    <border>
      <left style="thin">
        <color indexed="16"/>
      </left>
      <right style="medium">
        <color indexed="16"/>
      </right>
      <top style="medium">
        <color indexed="16"/>
      </top>
      <bottom style="medium">
        <color indexed="16"/>
      </bottom>
      <diagonal/>
    </border>
    <border>
      <left style="medium">
        <color indexed="16"/>
      </left>
      <right style="medium">
        <color indexed="16"/>
      </right>
      <top style="medium">
        <color indexed="16"/>
      </top>
      <bottom style="medium">
        <color indexed="16"/>
      </bottom>
      <diagonal/>
    </border>
    <border>
      <left style="medium">
        <color indexed="16"/>
      </left>
      <right style="medium">
        <color indexed="16"/>
      </right>
      <top/>
      <bottom style="medium">
        <color indexed="16"/>
      </bottom>
      <diagonal/>
    </border>
    <border>
      <left style="thin">
        <color auto="1"/>
      </left>
      <right style="thin">
        <color auto="1"/>
      </right>
      <top/>
      <bottom/>
      <diagonal/>
    </border>
    <border>
      <left/>
      <right/>
      <top/>
      <bottom style="thick">
        <color indexed="16"/>
      </bottom>
      <diagonal/>
    </border>
    <border>
      <left/>
      <right style="medium">
        <color theme="5" tint="-0.499984740745262"/>
      </right>
      <top style="medium">
        <color indexed="16"/>
      </top>
      <bottom style="medium">
        <color indexed="16"/>
      </bottom>
      <diagonal/>
    </border>
    <border>
      <left style="thin">
        <color indexed="16"/>
      </left>
      <right/>
      <top/>
      <bottom/>
      <diagonal/>
    </border>
    <border>
      <left/>
      <right style="medium">
        <color indexed="16"/>
      </right>
      <top/>
      <bottom/>
      <diagonal/>
    </border>
    <border>
      <left style="medium">
        <color theme="5" tint="-0.499984740745262"/>
      </left>
      <right style="thin">
        <color auto="1"/>
      </right>
      <top style="medium">
        <color indexed="16"/>
      </top>
      <bottom style="medium">
        <color indexed="16"/>
      </bottom>
      <diagonal/>
    </border>
    <border>
      <left style="thin">
        <color auto="1"/>
      </left>
      <right/>
      <top style="medium">
        <color indexed="16"/>
      </top>
      <bottom style="medium">
        <color indexed="16"/>
      </bottom>
      <diagonal/>
    </border>
    <border>
      <left style="thick">
        <color indexed="16"/>
      </left>
      <right style="thick">
        <color indexed="16"/>
      </right>
      <top style="medium">
        <color indexed="16"/>
      </top>
      <bottom/>
      <diagonal/>
    </border>
    <border>
      <left style="medium">
        <color indexed="16"/>
      </left>
      <right/>
      <top/>
      <bottom style="medium">
        <color theme="5" tint="-0.249977111117893"/>
      </bottom>
      <diagonal/>
    </border>
    <border>
      <left/>
      <right/>
      <top/>
      <bottom style="medium">
        <color theme="5" tint="-0.249977111117893"/>
      </bottom>
      <diagonal/>
    </border>
  </borders>
  <cellStyleXfs count="16">
    <xf numFmtId="0" fontId="0" fillId="0" borderId="0"/>
    <xf numFmtId="0" fontId="13"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cellStyleXfs>
  <cellXfs count="683">
    <xf numFmtId="0" fontId="0" fillId="0" borderId="0" xfId="0"/>
    <xf numFmtId="0" fontId="2" fillId="2" borderId="2" xfId="0" applyFont="1" applyFill="1" applyBorder="1" applyAlignment="1">
      <alignment wrapText="1"/>
    </xf>
    <xf numFmtId="0" fontId="2" fillId="2" borderId="2" xfId="0" applyFont="1" applyFill="1" applyBorder="1"/>
    <xf numFmtId="0" fontId="2" fillId="2" borderId="2" xfId="0" applyFont="1" applyFill="1" applyBorder="1" applyAlignment="1">
      <alignment horizontal="center"/>
    </xf>
    <xf numFmtId="0" fontId="3" fillId="2" borderId="2" xfId="0" applyFont="1" applyFill="1" applyBorder="1" applyAlignment="1">
      <alignment wrapText="1"/>
    </xf>
    <xf numFmtId="0" fontId="4" fillId="3" borderId="2" xfId="0" applyFont="1" applyFill="1" applyBorder="1"/>
    <xf numFmtId="0" fontId="4" fillId="4" borderId="2" xfId="0" applyFont="1" applyFill="1" applyBorder="1"/>
    <xf numFmtId="0" fontId="5" fillId="5" borderId="2" xfId="0" applyFont="1" applyFill="1" applyBorder="1"/>
    <xf numFmtId="0" fontId="4" fillId="5" borderId="2" xfId="0" applyFont="1" applyFill="1" applyBorder="1"/>
    <xf numFmtId="0" fontId="3" fillId="2" borderId="2" xfId="0" applyFont="1" applyFill="1" applyBorder="1" applyAlignment="1">
      <alignment horizontal="right" wrapText="1"/>
    </xf>
    <xf numFmtId="0" fontId="5" fillId="6" borderId="2" xfId="0" applyFont="1" applyFill="1" applyBorder="1"/>
    <xf numFmtId="0" fontId="4" fillId="7" borderId="2" xfId="0" applyFont="1" applyFill="1" applyBorder="1"/>
    <xf numFmtId="0" fontId="5" fillId="7" borderId="2" xfId="0" applyFont="1" applyFill="1" applyBorder="1"/>
    <xf numFmtId="0" fontId="3" fillId="2" borderId="2" xfId="0" applyFont="1" applyFill="1" applyBorder="1" applyAlignment="1">
      <alignment horizontal="right"/>
    </xf>
    <xf numFmtId="0" fontId="3" fillId="2" borderId="3" xfId="0" applyFont="1" applyFill="1" applyBorder="1" applyAlignment="1">
      <alignment horizontal="right"/>
    </xf>
    <xf numFmtId="0" fontId="7" fillId="0" borderId="4" xfId="0" applyFont="1" applyFill="1" applyBorder="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Border="1" applyAlignment="1">
      <alignment horizontal="left" vertical="center"/>
    </xf>
    <xf numFmtId="0" fontId="11" fillId="0" borderId="4" xfId="0" applyFont="1" applyFill="1" applyBorder="1" applyAlignment="1">
      <alignment horizontal="left" vertical="center"/>
    </xf>
    <xf numFmtId="0" fontId="11" fillId="0" borderId="8" xfId="0" applyFont="1" applyFill="1" applyBorder="1" applyAlignment="1">
      <alignment horizontal="left" vertical="center"/>
    </xf>
    <xf numFmtId="0" fontId="11" fillId="0" borderId="0" xfId="0" applyFont="1" applyFill="1" applyBorder="1" applyAlignment="1">
      <alignment horizontal="left" vertical="center"/>
    </xf>
    <xf numFmtId="0" fontId="11" fillId="0" borderId="9" xfId="0" applyFont="1" applyFill="1" applyBorder="1" applyAlignment="1">
      <alignment horizontal="left"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10" xfId="0" applyFont="1" applyFill="1" applyBorder="1" applyAlignment="1">
      <alignment horizontal="left" vertical="center"/>
    </xf>
    <xf numFmtId="0" fontId="12" fillId="0" borderId="10" xfId="0" applyFont="1" applyFill="1" applyBorder="1" applyAlignment="1">
      <alignment horizontal="left" vertical="center"/>
    </xf>
    <xf numFmtId="0" fontId="8" fillId="0" borderId="10" xfId="0" applyFont="1" applyFill="1" applyBorder="1" applyAlignment="1">
      <alignment horizontal="left" vertical="center"/>
    </xf>
    <xf numFmtId="0" fontId="11" fillId="0" borderId="11" xfId="0" applyFont="1" applyFill="1" applyBorder="1" applyAlignment="1">
      <alignment horizontal="left"/>
    </xf>
    <xf numFmtId="0" fontId="11" fillId="0" borderId="0" xfId="0" applyFont="1" applyFill="1" applyBorder="1" applyAlignment="1">
      <alignment horizontal="left"/>
    </xf>
    <xf numFmtId="0" fontId="11" fillId="0" borderId="12" xfId="0" applyFont="1" applyFill="1" applyBorder="1" applyAlignment="1">
      <alignment horizontal="left"/>
    </xf>
    <xf numFmtId="0" fontId="11" fillId="0" borderId="13" xfId="0" applyFont="1" applyFill="1" applyBorder="1" applyAlignment="1">
      <alignment horizontal="left"/>
    </xf>
    <xf numFmtId="0" fontId="12" fillId="0" borderId="15" xfId="0" applyFont="1" applyFill="1" applyBorder="1" applyAlignment="1">
      <alignment horizontal="left" wrapText="1"/>
    </xf>
    <xf numFmtId="0" fontId="11" fillId="0" borderId="16" xfId="0" applyFont="1" applyFill="1" applyBorder="1" applyAlignment="1">
      <alignment horizontal="left" wrapText="1"/>
    </xf>
    <xf numFmtId="164" fontId="12" fillId="3" borderId="2" xfId="0" applyNumberFormat="1" applyFont="1" applyFill="1" applyBorder="1" applyAlignment="1">
      <alignment horizontal="left" vertical="center"/>
    </xf>
    <xf numFmtId="164" fontId="12" fillId="8" borderId="2" xfId="0" applyNumberFormat="1" applyFont="1" applyFill="1" applyBorder="1" applyAlignment="1">
      <alignment horizontal="left" vertical="center"/>
    </xf>
    <xf numFmtId="0" fontId="12" fillId="3" borderId="2" xfId="0" applyFont="1" applyFill="1" applyBorder="1" applyAlignment="1">
      <alignment horizontal="left" vertical="center"/>
    </xf>
    <xf numFmtId="0" fontId="12" fillId="3" borderId="17" xfId="0" applyFont="1" applyFill="1" applyBorder="1" applyAlignment="1">
      <alignment horizontal="left" vertical="center"/>
    </xf>
    <xf numFmtId="0" fontId="12" fillId="3" borderId="18" xfId="0" applyFont="1" applyFill="1" applyBorder="1" applyAlignment="1">
      <alignment horizontal="left" vertical="center"/>
    </xf>
    <xf numFmtId="0" fontId="12" fillId="8" borderId="2" xfId="0" applyFont="1" applyFill="1" applyBorder="1" applyAlignment="1">
      <alignment horizontal="left" vertical="center"/>
    </xf>
    <xf numFmtId="0" fontId="12" fillId="3" borderId="19" xfId="0" applyFont="1" applyFill="1" applyBorder="1" applyAlignment="1">
      <alignment horizontal="left" vertical="center"/>
    </xf>
    <xf numFmtId="164" fontId="15" fillId="0" borderId="0" xfId="0" applyNumberFormat="1" applyFont="1" applyFill="1" applyBorder="1" applyAlignment="1">
      <alignment horizontal="left" vertical="center"/>
    </xf>
    <xf numFmtId="164" fontId="12" fillId="0" borderId="0" xfId="0" applyNumberFormat="1" applyFont="1" applyFill="1" applyBorder="1" applyAlignment="1">
      <alignment horizontal="left" vertical="center"/>
    </xf>
    <xf numFmtId="0" fontId="16" fillId="9" borderId="2" xfId="0" applyFont="1" applyFill="1" applyBorder="1" applyAlignment="1">
      <alignment horizontal="right" vertical="center"/>
    </xf>
    <xf numFmtId="0" fontId="12" fillId="0" borderId="0" xfId="0" applyFont="1" applyAlignment="1">
      <alignment horizontal="left" vertical="center"/>
    </xf>
    <xf numFmtId="0" fontId="12" fillId="0" borderId="0" xfId="0" applyFont="1"/>
    <xf numFmtId="0" fontId="12" fillId="0" borderId="0" xfId="0" applyFont="1" applyBorder="1"/>
    <xf numFmtId="0" fontId="16" fillId="9" borderId="22" xfId="0" applyFont="1" applyFill="1" applyBorder="1" applyAlignment="1">
      <alignment horizontal="right" vertical="center"/>
    </xf>
    <xf numFmtId="0" fontId="16" fillId="0" borderId="24" xfId="0" applyFont="1" applyFill="1" applyBorder="1" applyAlignment="1">
      <alignment horizontal="right" vertical="center"/>
    </xf>
    <xf numFmtId="0" fontId="16" fillId="0" borderId="24" xfId="0" applyFont="1" applyFill="1" applyBorder="1" applyAlignment="1">
      <alignment horizontal="left" vertical="center"/>
    </xf>
    <xf numFmtId="0" fontId="12" fillId="0" borderId="24" xfId="0" applyFont="1" applyFill="1" applyBorder="1" applyAlignment="1">
      <alignment horizontal="left" vertical="center"/>
    </xf>
    <xf numFmtId="0" fontId="16" fillId="0" borderId="0" xfId="0" applyFont="1" applyFill="1" applyBorder="1" applyAlignment="1">
      <alignment horizontal="right" vertical="center"/>
    </xf>
    <xf numFmtId="0" fontId="11" fillId="0" borderId="25"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28" xfId="0" applyFont="1" applyFill="1" applyBorder="1" applyAlignment="1">
      <alignment horizontal="left" vertical="center"/>
    </xf>
    <xf numFmtId="0" fontId="11" fillId="0" borderId="29" xfId="0" applyFont="1" applyFill="1" applyBorder="1" applyAlignment="1">
      <alignment horizontal="left" vertical="center"/>
    </xf>
    <xf numFmtId="0" fontId="16" fillId="0" borderId="0" xfId="0" applyFont="1" applyFill="1" applyBorder="1" applyAlignment="1">
      <alignment horizontal="left" vertical="center"/>
    </xf>
    <xf numFmtId="0" fontId="12" fillId="0" borderId="0" xfId="0" applyFont="1" applyFill="1" applyBorder="1" applyAlignment="1">
      <alignment horizontal="left" vertical="center"/>
    </xf>
    <xf numFmtId="0" fontId="17" fillId="0" borderId="26" xfId="0" applyFont="1" applyFill="1" applyBorder="1" applyAlignment="1">
      <alignment horizontal="left" vertical="center"/>
    </xf>
    <xf numFmtId="0" fontId="16" fillId="0" borderId="10" xfId="0" applyFont="1" applyFill="1" applyBorder="1" applyAlignment="1">
      <alignment horizontal="right" vertical="center"/>
    </xf>
    <xf numFmtId="0" fontId="11" fillId="0" borderId="26" xfId="0" applyFont="1" applyFill="1" applyBorder="1" applyAlignment="1">
      <alignment horizontal="left" vertical="center"/>
    </xf>
    <xf numFmtId="164" fontId="12" fillId="3" borderId="35" xfId="0" applyNumberFormat="1" applyFont="1" applyFill="1" applyBorder="1" applyAlignment="1">
      <alignment horizontal="left" vertical="center"/>
    </xf>
    <xf numFmtId="164" fontId="12" fillId="3" borderId="36" xfId="0" applyNumberFormat="1" applyFont="1" applyFill="1" applyBorder="1" applyAlignment="1">
      <alignment horizontal="left" vertical="center"/>
    </xf>
    <xf numFmtId="164" fontId="12" fillId="3" borderId="37" xfId="0" applyNumberFormat="1" applyFont="1" applyFill="1" applyBorder="1" applyAlignment="1">
      <alignment horizontal="left" vertical="center"/>
    </xf>
    <xf numFmtId="164" fontId="12" fillId="3" borderId="38" xfId="0" applyNumberFormat="1" applyFont="1" applyFill="1" applyBorder="1" applyAlignment="1">
      <alignment horizontal="left" vertical="center"/>
    </xf>
    <xf numFmtId="0" fontId="11" fillId="0" borderId="40" xfId="0" applyFont="1" applyFill="1" applyBorder="1" applyAlignment="1">
      <alignment horizontal="left" vertical="center"/>
    </xf>
    <xf numFmtId="0" fontId="11" fillId="0" borderId="41"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30" xfId="0" applyFont="1" applyFill="1" applyBorder="1" applyAlignment="1">
      <alignment horizontal="left" vertical="center"/>
    </xf>
    <xf numFmtId="164" fontId="12" fillId="3" borderId="43" xfId="0" applyNumberFormat="1" applyFont="1" applyFill="1" applyBorder="1" applyAlignment="1">
      <alignment horizontal="left" vertical="center"/>
    </xf>
    <xf numFmtId="0" fontId="12" fillId="3" borderId="44" xfId="0" applyFont="1" applyFill="1" applyBorder="1" applyAlignment="1">
      <alignment horizontal="left" vertical="center"/>
    </xf>
    <xf numFmtId="164" fontId="12" fillId="8" borderId="19" xfId="0" applyNumberFormat="1" applyFont="1" applyFill="1" applyBorder="1" applyAlignment="1">
      <alignment horizontal="left" vertical="center"/>
    </xf>
    <xf numFmtId="164" fontId="12" fillId="8" borderId="3" xfId="0" applyNumberFormat="1" applyFont="1" applyFill="1" applyBorder="1" applyAlignment="1">
      <alignment horizontal="left" vertical="center"/>
    </xf>
    <xf numFmtId="164" fontId="12" fillId="8" borderId="20" xfId="0" applyNumberFormat="1" applyFont="1" applyFill="1" applyBorder="1" applyAlignment="1">
      <alignment horizontal="left" vertical="center"/>
    </xf>
    <xf numFmtId="0" fontId="12" fillId="8" borderId="19" xfId="0" applyFont="1" applyFill="1" applyBorder="1" applyAlignment="1">
      <alignment horizontal="left" vertical="center"/>
    </xf>
    <xf numFmtId="0" fontId="12" fillId="8" borderId="3" xfId="0" applyFont="1" applyFill="1" applyBorder="1" applyAlignment="1">
      <alignment horizontal="left" vertical="center"/>
    </xf>
    <xf numFmtId="0" fontId="12" fillId="8" borderId="20" xfId="0" applyFont="1" applyFill="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1" fillId="0" borderId="42" xfId="0" applyFont="1" applyFill="1" applyBorder="1" applyAlignment="1">
      <alignment horizontal="left" vertical="center"/>
    </xf>
    <xf numFmtId="0" fontId="11" fillId="0" borderId="33" xfId="0" applyFont="1" applyFill="1" applyBorder="1" applyAlignment="1">
      <alignment horizontal="left" vertical="center"/>
    </xf>
    <xf numFmtId="0" fontId="11" fillId="0" borderId="47" xfId="0" applyFont="1" applyFill="1" applyBorder="1" applyAlignment="1">
      <alignment horizontal="left" vertical="center"/>
    </xf>
    <xf numFmtId="0" fontId="11" fillId="0" borderId="48" xfId="0" applyFont="1" applyFill="1" applyBorder="1" applyAlignment="1">
      <alignment horizontal="left" vertical="center"/>
    </xf>
    <xf numFmtId="0" fontId="11" fillId="0" borderId="49" xfId="0" applyFont="1" applyFill="1" applyBorder="1" applyAlignment="1">
      <alignment horizontal="left" vertical="center"/>
    </xf>
    <xf numFmtId="0" fontId="11" fillId="0" borderId="35" xfId="0" applyFont="1" applyFill="1" applyBorder="1" applyAlignment="1">
      <alignment horizontal="left" vertical="center"/>
    </xf>
    <xf numFmtId="0" fontId="12" fillId="0" borderId="0" xfId="0" applyFont="1" applyFill="1" applyAlignment="1">
      <alignment horizontal="left" vertical="center"/>
    </xf>
    <xf numFmtId="0" fontId="12" fillId="0" borderId="0" xfId="0" applyFont="1" applyFill="1" applyBorder="1" applyAlignment="1">
      <alignment vertical="center"/>
    </xf>
    <xf numFmtId="0" fontId="11" fillId="0" borderId="51" xfId="0" applyFont="1" applyFill="1" applyBorder="1" applyAlignment="1">
      <alignment horizontal="left" vertical="center"/>
    </xf>
    <xf numFmtId="0" fontId="16" fillId="0" borderId="30" xfId="0" applyFont="1" applyFill="1" applyBorder="1" applyAlignment="1">
      <alignment horizontal="left" vertical="center"/>
    </xf>
    <xf numFmtId="0" fontId="16" fillId="0" borderId="40" xfId="0" applyFont="1" applyFill="1" applyBorder="1" applyAlignment="1">
      <alignment horizontal="left" vertical="center"/>
    </xf>
    <xf numFmtId="0" fontId="16" fillId="0" borderId="51" xfId="0" applyFont="1" applyFill="1" applyBorder="1" applyAlignment="1">
      <alignment horizontal="left" vertical="center"/>
    </xf>
    <xf numFmtId="0" fontId="11" fillId="0" borderId="52" xfId="0" applyFont="1" applyFill="1" applyBorder="1" applyAlignment="1">
      <alignment horizontal="center"/>
    </xf>
    <xf numFmtId="0" fontId="16" fillId="0" borderId="53" xfId="0" applyFont="1" applyFill="1" applyBorder="1" applyAlignment="1">
      <alignment horizontal="left" vertical="center"/>
    </xf>
    <xf numFmtId="0" fontId="19" fillId="0" borderId="44" xfId="0" applyFont="1" applyFill="1" applyBorder="1" applyAlignment="1">
      <alignment horizontal="left" vertical="center"/>
    </xf>
    <xf numFmtId="0" fontId="11" fillId="0" borderId="46"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54" xfId="0" applyFont="1" applyFill="1" applyBorder="1" applyAlignment="1">
      <alignment horizontal="left" vertical="center"/>
    </xf>
    <xf numFmtId="0" fontId="11" fillId="0" borderId="19" xfId="0" applyFont="1" applyFill="1" applyBorder="1" applyAlignment="1">
      <alignment vertical="center"/>
    </xf>
    <xf numFmtId="0" fontId="11" fillId="0" borderId="3" xfId="0" applyFont="1" applyFill="1" applyBorder="1" applyAlignment="1">
      <alignment horizontal="right" vertical="center"/>
    </xf>
    <xf numFmtId="0" fontId="11" fillId="0" borderId="19" xfId="0" applyFont="1" applyFill="1" applyBorder="1" applyAlignment="1">
      <alignment horizontal="right" vertical="center"/>
    </xf>
    <xf numFmtId="0" fontId="11" fillId="0" borderId="61" xfId="0" applyFont="1" applyFill="1" applyBorder="1" applyAlignment="1">
      <alignment horizontal="left" vertical="center"/>
    </xf>
    <xf numFmtId="0" fontId="11" fillId="0" borderId="3" xfId="0" applyFont="1" applyFill="1" applyBorder="1" applyAlignment="1">
      <alignment horizontal="right"/>
    </xf>
    <xf numFmtId="0" fontId="11" fillId="0" borderId="3" xfId="0" applyFont="1" applyFill="1" applyBorder="1" applyAlignment="1">
      <alignment vertical="center"/>
    </xf>
    <xf numFmtId="0" fontId="21" fillId="0" borderId="0" xfId="0" applyFont="1" applyFill="1" applyBorder="1" applyAlignment="1">
      <alignment horizontal="left" vertical="center"/>
    </xf>
    <xf numFmtId="0" fontId="21" fillId="0" borderId="63" xfId="0" applyFont="1" applyFill="1" applyBorder="1" applyAlignment="1">
      <alignment horizontal="left" vertical="center"/>
    </xf>
    <xf numFmtId="0" fontId="19" fillId="0" borderId="51" xfId="0" applyFont="1" applyFill="1" applyBorder="1" applyAlignment="1">
      <alignment horizontal="left" vertical="center"/>
    </xf>
    <xf numFmtId="0" fontId="11" fillId="0" borderId="35" xfId="0" applyFont="1" applyBorder="1" applyAlignment="1">
      <alignment horizontal="left" vertical="center"/>
    </xf>
    <xf numFmtId="0" fontId="11" fillId="0" borderId="2" xfId="0" applyNumberFormat="1" applyFont="1" applyFill="1" applyBorder="1" applyAlignment="1">
      <alignment horizontal="right" vertical="center"/>
    </xf>
    <xf numFmtId="0" fontId="11" fillId="0" borderId="2" xfId="0" applyFont="1" applyBorder="1" applyAlignment="1">
      <alignment horizontal="right" vertical="center"/>
    </xf>
    <xf numFmtId="0" fontId="11" fillId="0" borderId="2" xfId="0" applyFont="1" applyFill="1" applyBorder="1" applyAlignment="1">
      <alignment horizontal="right" vertical="center"/>
    </xf>
    <xf numFmtId="0" fontId="23" fillId="11" borderId="22" xfId="0" applyFont="1" applyFill="1" applyBorder="1" applyAlignment="1">
      <alignment horizontal="right" vertical="center"/>
    </xf>
    <xf numFmtId="0" fontId="11" fillId="0" borderId="41" xfId="0" applyFont="1" applyFill="1" applyBorder="1"/>
    <xf numFmtId="0" fontId="11" fillId="0" borderId="30" xfId="0" applyFont="1" applyFill="1" applyBorder="1"/>
    <xf numFmtId="0" fontId="11" fillId="0" borderId="10" xfId="0" applyFont="1" applyFill="1" applyBorder="1"/>
    <xf numFmtId="0" fontId="11" fillId="0" borderId="0" xfId="0" applyFont="1" applyFill="1" applyBorder="1"/>
    <xf numFmtId="0" fontId="11" fillId="0" borderId="35"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21" fillId="2" borderId="2" xfId="0" applyFont="1" applyFill="1" applyBorder="1" applyAlignment="1">
      <alignment horizontal="right" vertical="center"/>
    </xf>
    <xf numFmtId="0" fontId="24" fillId="0" borderId="0" xfId="0" applyFont="1"/>
    <xf numFmtId="0" fontId="11" fillId="0" borderId="0" xfId="0" applyFont="1" applyAlignment="1">
      <alignment horizontal="right" vertical="center"/>
    </xf>
    <xf numFmtId="0" fontId="11" fillId="0" borderId="71"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45" xfId="0" applyFont="1" applyFill="1" applyBorder="1" applyAlignment="1">
      <alignment horizontal="left" vertical="center"/>
    </xf>
    <xf numFmtId="0" fontId="11" fillId="0" borderId="73" xfId="0" applyFont="1" applyFill="1" applyBorder="1" applyAlignment="1">
      <alignment horizontal="center" vertical="center" wrapText="1"/>
    </xf>
    <xf numFmtId="165" fontId="11" fillId="0" borderId="2" xfId="0" applyNumberFormat="1" applyFont="1" applyFill="1" applyBorder="1" applyAlignment="1">
      <alignment horizontal="right" vertical="center"/>
    </xf>
    <xf numFmtId="165" fontId="11" fillId="0" borderId="19" xfId="0" applyNumberFormat="1" applyFont="1" applyFill="1" applyBorder="1" applyAlignment="1">
      <alignment horizontal="right" vertical="center"/>
    </xf>
    <xf numFmtId="165" fontId="21" fillId="2" borderId="2" xfId="0" applyNumberFormat="1" applyFont="1" applyFill="1" applyBorder="1" applyAlignment="1">
      <alignment horizontal="right" vertical="center"/>
    </xf>
    <xf numFmtId="0" fontId="11" fillId="0" borderId="3" xfId="0" applyFont="1" applyFill="1" applyBorder="1"/>
    <xf numFmtId="0" fontId="11" fillId="0" borderId="44" xfId="0" applyFont="1" applyFill="1" applyBorder="1" applyAlignment="1">
      <alignment horizontal="center" vertical="center"/>
    </xf>
    <xf numFmtId="0" fontId="11" fillId="0" borderId="0" xfId="0" applyFont="1" applyFill="1" applyBorder="1" applyAlignment="1">
      <alignment horizontal="center" vertical="center" wrapText="1"/>
    </xf>
    <xf numFmtId="0" fontId="17" fillId="0" borderId="0" xfId="0" applyFont="1" applyFill="1"/>
    <xf numFmtId="165" fontId="11" fillId="0" borderId="19" xfId="0" applyNumberFormat="1" applyFont="1" applyFill="1" applyBorder="1"/>
    <xf numFmtId="0" fontId="17" fillId="0" borderId="0" xfId="0" applyFont="1" applyFill="1" applyAlignment="1">
      <alignment horizontal="left" vertical="center"/>
    </xf>
    <xf numFmtId="0" fontId="17" fillId="0" borderId="24" xfId="0" applyFont="1" applyFill="1" applyBorder="1" applyAlignment="1">
      <alignment horizontal="left" vertical="center"/>
    </xf>
    <xf numFmtId="0" fontId="17" fillId="0" borderId="0" xfId="0" applyFont="1" applyFill="1" applyBorder="1" applyAlignment="1">
      <alignment horizontal="left" vertical="center"/>
    </xf>
    <xf numFmtId="0" fontId="11" fillId="0" borderId="77"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1" xfId="0" applyFont="1" applyFill="1" applyBorder="1" applyAlignment="1">
      <alignment horizontal="left" vertical="center"/>
    </xf>
    <xf numFmtId="0" fontId="25" fillId="0" borderId="35" xfId="0" applyFont="1" applyFill="1" applyBorder="1" applyAlignment="1">
      <alignment horizontal="center" vertical="center" wrapText="1"/>
    </xf>
    <xf numFmtId="4" fontId="11" fillId="0" borderId="2" xfId="0" applyNumberFormat="1" applyFont="1" applyFill="1" applyBorder="1" applyAlignment="1">
      <alignment horizontal="right" vertical="center"/>
    </xf>
    <xf numFmtId="4" fontId="11" fillId="0" borderId="19" xfId="0" applyNumberFormat="1" applyFont="1" applyFill="1" applyBorder="1" applyAlignment="1">
      <alignment horizontal="right" vertical="center"/>
    </xf>
    <xf numFmtId="0" fontId="17" fillId="0" borderId="77" xfId="0" applyFont="1" applyFill="1" applyBorder="1" applyAlignment="1">
      <alignment horizontal="left" vertical="center"/>
    </xf>
    <xf numFmtId="4" fontId="11" fillId="0" borderId="22" xfId="0" applyNumberFormat="1" applyFont="1" applyFill="1" applyBorder="1" applyAlignment="1">
      <alignment horizontal="right" vertical="center"/>
    </xf>
    <xf numFmtId="4" fontId="11" fillId="0" borderId="80" xfId="0" applyNumberFormat="1" applyFont="1" applyFill="1" applyBorder="1" applyAlignment="1">
      <alignment horizontal="right" vertical="center"/>
    </xf>
    <xf numFmtId="4" fontId="11" fillId="0" borderId="23" xfId="0" applyNumberFormat="1" applyFont="1" applyFill="1" applyBorder="1" applyAlignment="1">
      <alignment horizontal="right" vertical="center"/>
    </xf>
    <xf numFmtId="0" fontId="21" fillId="0" borderId="51" xfId="0" applyFont="1" applyFill="1" applyBorder="1" applyAlignment="1">
      <alignment horizontal="left" vertical="center"/>
    </xf>
    <xf numFmtId="165" fontId="21" fillId="0" borderId="81" xfId="0" applyNumberFormat="1" applyFont="1" applyFill="1" applyBorder="1" applyAlignment="1">
      <alignment horizontal="right" vertical="center"/>
    </xf>
    <xf numFmtId="165" fontId="21" fillId="0" borderId="0" xfId="0" applyNumberFormat="1" applyFont="1" applyFill="1" applyBorder="1" applyAlignment="1">
      <alignment horizontal="right" vertical="center"/>
    </xf>
    <xf numFmtId="0" fontId="17" fillId="0" borderId="82" xfId="0" applyFont="1" applyFill="1" applyBorder="1" applyAlignment="1">
      <alignment horizontal="left" vertical="center"/>
    </xf>
    <xf numFmtId="0" fontId="26" fillId="0" borderId="30" xfId="0" applyFont="1" applyFill="1" applyBorder="1" applyAlignment="1">
      <alignment horizontal="left" vertical="center"/>
    </xf>
    <xf numFmtId="0" fontId="26" fillId="0" borderId="40" xfId="0" applyFont="1" applyFill="1" applyBorder="1" applyAlignment="1">
      <alignment horizontal="left" vertical="center"/>
    </xf>
    <xf numFmtId="0" fontId="26" fillId="0" borderId="0" xfId="0" applyFont="1" applyFill="1" applyBorder="1" applyAlignment="1">
      <alignment horizontal="left" vertical="center"/>
    </xf>
    <xf numFmtId="0" fontId="26" fillId="0" borderId="0" xfId="0" applyFont="1" applyFill="1" applyBorder="1" applyAlignment="1">
      <alignment horizontal="left" vertical="center" wrapText="1"/>
    </xf>
    <xf numFmtId="0" fontId="26" fillId="0" borderId="71" xfId="0" applyFont="1" applyFill="1" applyBorder="1" applyAlignment="1">
      <alignment horizontal="left" vertical="center"/>
    </xf>
    <xf numFmtId="0" fontId="26" fillId="0" borderId="41" xfId="0" applyFont="1" applyFill="1" applyBorder="1" applyAlignment="1">
      <alignment horizontal="left" vertical="center"/>
    </xf>
    <xf numFmtId="0" fontId="26" fillId="0" borderId="10" xfId="0" applyFont="1" applyFill="1" applyBorder="1" applyAlignment="1">
      <alignment horizontal="left" vertical="center"/>
    </xf>
    <xf numFmtId="0" fontId="26" fillId="0" borderId="10" xfId="0" applyFont="1" applyFill="1" applyBorder="1" applyAlignment="1">
      <alignment horizontal="left" vertical="center" wrapText="1"/>
    </xf>
    <xf numFmtId="164" fontId="12" fillId="0" borderId="83" xfId="0" applyNumberFormat="1" applyFont="1" applyFill="1" applyBorder="1" applyAlignment="1">
      <alignment horizontal="left" vertical="center"/>
    </xf>
    <xf numFmtId="164" fontId="12" fillId="0" borderId="17" xfId="0" applyNumberFormat="1" applyFont="1" applyFill="1" applyBorder="1" applyAlignment="1">
      <alignment horizontal="left" vertical="top"/>
    </xf>
    <xf numFmtId="164" fontId="27" fillId="0" borderId="2" xfId="0" applyNumberFormat="1" applyFont="1" applyFill="1" applyBorder="1" applyAlignment="1">
      <alignment horizontal="left" vertical="top"/>
    </xf>
    <xf numFmtId="0" fontId="11" fillId="0" borderId="5" xfId="0" applyFont="1" applyFill="1" applyBorder="1" applyAlignment="1">
      <alignment horizontal="left"/>
    </xf>
    <xf numFmtId="0" fontId="11" fillId="0" borderId="6" xfId="0" applyFont="1" applyFill="1" applyBorder="1" applyAlignment="1">
      <alignment horizontal="left"/>
    </xf>
    <xf numFmtId="0" fontId="11" fillId="0" borderId="7" xfId="0" applyFont="1" applyFill="1" applyBorder="1" applyAlignment="1">
      <alignment horizontal="left"/>
    </xf>
    <xf numFmtId="0" fontId="11" fillId="0" borderId="4" xfId="0" applyFont="1" applyFill="1" applyBorder="1" applyAlignment="1">
      <alignment horizontal="left"/>
    </xf>
    <xf numFmtId="0" fontId="11" fillId="0" borderId="15" xfId="0" applyFont="1" applyFill="1" applyBorder="1" applyAlignment="1">
      <alignment horizontal="left"/>
    </xf>
    <xf numFmtId="164" fontId="12" fillId="3" borderId="21" xfId="0" applyNumberFormat="1" applyFont="1" applyFill="1" applyBorder="1" applyAlignment="1">
      <alignment horizontal="left" vertical="center"/>
    </xf>
    <xf numFmtId="164" fontId="12" fillId="3" borderId="1" xfId="0" applyNumberFormat="1" applyFont="1" applyFill="1" applyBorder="1" applyAlignment="1">
      <alignment horizontal="left" vertical="center"/>
    </xf>
    <xf numFmtId="164" fontId="12" fillId="3" borderId="19" xfId="0" applyNumberFormat="1" applyFont="1" applyFill="1" applyBorder="1" applyAlignment="1">
      <alignment horizontal="left" vertical="center"/>
    </xf>
    <xf numFmtId="164" fontId="12" fillId="3" borderId="3" xfId="0" applyNumberFormat="1" applyFont="1" applyFill="1" applyBorder="1" applyAlignment="1">
      <alignment horizontal="left" vertical="center"/>
    </xf>
    <xf numFmtId="0" fontId="8" fillId="3" borderId="0" xfId="0" applyFont="1" applyFill="1" applyAlignment="1">
      <alignment horizontal="left" vertical="center"/>
    </xf>
    <xf numFmtId="0" fontId="12" fillId="3" borderId="21" xfId="0" applyFont="1" applyFill="1" applyBorder="1" applyAlignment="1">
      <alignment horizontal="left" vertical="center"/>
    </xf>
    <xf numFmtId="0" fontId="12" fillId="3" borderId="43" xfId="0" applyFont="1" applyFill="1" applyBorder="1" applyAlignment="1">
      <alignment horizontal="left" vertical="center"/>
    </xf>
    <xf numFmtId="164" fontId="12" fillId="3" borderId="20" xfId="0" applyNumberFormat="1" applyFont="1" applyFill="1" applyBorder="1" applyAlignment="1">
      <alignment horizontal="left" vertical="center"/>
    </xf>
    <xf numFmtId="0" fontId="21" fillId="9" borderId="19" xfId="0" applyFont="1" applyFill="1" applyBorder="1" applyAlignment="1">
      <alignment horizontal="left" vertical="center"/>
    </xf>
    <xf numFmtId="0" fontId="21" fillId="9" borderId="20" xfId="0" applyFont="1" applyFill="1" applyBorder="1" applyAlignment="1">
      <alignment horizontal="left" vertical="center"/>
    </xf>
    <xf numFmtId="0" fontId="22" fillId="0" borderId="19" xfId="0" applyFont="1" applyFill="1" applyBorder="1" applyAlignment="1">
      <alignment horizontal="left" vertical="center"/>
    </xf>
    <xf numFmtId="0" fontId="22" fillId="0" borderId="20" xfId="0" applyFont="1" applyFill="1" applyBorder="1" applyAlignment="1">
      <alignment horizontal="left" vertical="center"/>
    </xf>
    <xf numFmtId="0" fontId="23" fillId="11" borderId="23" xfId="0" applyFont="1" applyFill="1" applyBorder="1" applyAlignment="1">
      <alignment horizontal="left" vertical="center"/>
    </xf>
    <xf numFmtId="0" fontId="23" fillId="11" borderId="67" xfId="0" applyFont="1" applyFill="1" applyBorder="1" applyAlignment="1">
      <alignment horizontal="left" vertical="center"/>
    </xf>
    <xf numFmtId="0" fontId="19" fillId="12" borderId="44" xfId="0" applyFont="1" applyFill="1" applyBorder="1" applyAlignment="1">
      <alignment horizontal="left" vertical="center"/>
    </xf>
    <xf numFmtId="0" fontId="11" fillId="12" borderId="46" xfId="0" applyFont="1" applyFill="1" applyBorder="1" applyAlignment="1">
      <alignment horizontal="left" vertical="center"/>
    </xf>
    <xf numFmtId="0" fontId="24" fillId="12" borderId="0" xfId="0" applyFont="1" applyFill="1"/>
    <xf numFmtId="0" fontId="12" fillId="12" borderId="0" xfId="0" applyFont="1" applyFill="1"/>
    <xf numFmtId="0" fontId="21" fillId="2" borderId="19" xfId="0" applyFont="1" applyFill="1" applyBorder="1" applyAlignment="1">
      <alignment horizontal="left" vertical="center"/>
    </xf>
    <xf numFmtId="0" fontId="21" fillId="2" borderId="20" xfId="0" applyFont="1" applyFill="1" applyBorder="1" applyAlignment="1">
      <alignment horizontal="left" vertical="center"/>
    </xf>
    <xf numFmtId="0" fontId="11" fillId="0" borderId="72"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75" xfId="0" applyFont="1" applyFill="1" applyBorder="1" applyAlignment="1">
      <alignment horizontal="left" vertical="center"/>
    </xf>
    <xf numFmtId="0" fontId="11" fillId="0" borderId="76" xfId="0" applyFont="1" applyFill="1" applyBorder="1" applyAlignment="1">
      <alignment horizontal="left" vertical="center"/>
    </xf>
    <xf numFmtId="0" fontId="22" fillId="0" borderId="78" xfId="0" applyFont="1" applyFill="1" applyBorder="1" applyAlignment="1">
      <alignment horizontal="left" vertical="center"/>
    </xf>
    <xf numFmtId="0" fontId="22" fillId="0" borderId="79" xfId="0" applyFont="1" applyFill="1" applyBorder="1" applyAlignment="1">
      <alignment horizontal="left" vertical="center"/>
    </xf>
    <xf numFmtId="164" fontId="12" fillId="0" borderId="19" xfId="0" applyNumberFormat="1" applyFont="1" applyFill="1" applyBorder="1" applyAlignment="1">
      <alignment horizontal="left" vertical="top"/>
    </xf>
    <xf numFmtId="0" fontId="0" fillId="0" borderId="3" xfId="0" applyBorder="1" applyAlignment="1">
      <alignment horizontal="left" vertical="top" wrapText="1"/>
    </xf>
    <xf numFmtId="0" fontId="11" fillId="0" borderId="3" xfId="0" applyFont="1" applyFill="1" applyBorder="1" applyAlignment="1">
      <alignment vertical="center"/>
    </xf>
    <xf numFmtId="0" fontId="11" fillId="0" borderId="1" xfId="0" applyFont="1" applyFill="1" applyBorder="1" applyAlignment="1">
      <alignment horizontal="left" vertical="center"/>
    </xf>
    <xf numFmtId="0" fontId="12" fillId="8" borderId="19" xfId="0" applyFont="1" applyFill="1" applyBorder="1" applyAlignment="1">
      <alignment horizontal="left" vertical="center"/>
    </xf>
    <xf numFmtId="0" fontId="12" fillId="8" borderId="3" xfId="0" applyFont="1" applyFill="1" applyBorder="1" applyAlignment="1">
      <alignment horizontal="left" vertical="center"/>
    </xf>
    <xf numFmtId="0" fontId="12" fillId="8" borderId="20" xfId="0" applyFont="1" applyFill="1" applyBorder="1" applyAlignment="1">
      <alignment horizontal="left" vertical="center"/>
    </xf>
    <xf numFmtId="0" fontId="11" fillId="0" borderId="33" xfId="0" applyFont="1" applyFill="1" applyBorder="1" applyAlignment="1">
      <alignment horizontal="left" vertical="center"/>
    </xf>
    <xf numFmtId="164" fontId="12" fillId="3" borderId="21" xfId="0" applyNumberFormat="1" applyFont="1" applyFill="1" applyBorder="1" applyAlignment="1">
      <alignment horizontal="left" vertical="center"/>
    </xf>
    <xf numFmtId="164" fontId="12" fillId="3" borderId="1" xfId="0" applyNumberFormat="1" applyFont="1" applyFill="1" applyBorder="1" applyAlignment="1">
      <alignment horizontal="left" vertical="center"/>
    </xf>
    <xf numFmtId="0" fontId="11" fillId="0" borderId="39" xfId="0" applyFont="1" applyFill="1" applyBorder="1" applyAlignment="1">
      <alignment horizontal="left" vertical="center"/>
    </xf>
    <xf numFmtId="0" fontId="11" fillId="0" borderId="30" xfId="0" applyFont="1" applyFill="1" applyBorder="1" applyAlignment="1">
      <alignment horizontal="left" vertical="center"/>
    </xf>
    <xf numFmtId="0" fontId="11" fillId="0" borderId="26" xfId="0" applyFont="1" applyFill="1" applyBorder="1" applyAlignment="1">
      <alignment horizontal="left" vertical="center"/>
    </xf>
    <xf numFmtId="0" fontId="16" fillId="0" borderId="0" xfId="0" applyFont="1" applyFill="1" applyBorder="1" applyAlignment="1">
      <alignment horizontal="left" vertical="center"/>
    </xf>
    <xf numFmtId="0" fontId="12" fillId="0" borderId="0" xfId="0" applyFont="1" applyFill="1" applyBorder="1" applyAlignment="1">
      <alignment horizontal="left" vertical="center"/>
    </xf>
    <xf numFmtId="0" fontId="11" fillId="0" borderId="4" xfId="0" applyFont="1" applyFill="1" applyBorder="1" applyAlignment="1">
      <alignment horizontal="left"/>
    </xf>
    <xf numFmtId="0" fontId="11" fillId="0" borderId="15" xfId="0" applyFont="1" applyFill="1" applyBorder="1" applyAlignment="1">
      <alignment horizontal="left"/>
    </xf>
    <xf numFmtId="0" fontId="11" fillId="13" borderId="4" xfId="0" applyFont="1" applyFill="1" applyBorder="1" applyAlignment="1">
      <alignment horizontal="left" vertical="center"/>
    </xf>
    <xf numFmtId="0" fontId="11" fillId="13" borderId="9" xfId="0" applyFont="1" applyFill="1" applyBorder="1" applyAlignment="1">
      <alignment horizontal="left" vertical="center"/>
    </xf>
    <xf numFmtId="0" fontId="11" fillId="13" borderId="5" xfId="0" applyFont="1" applyFill="1" applyBorder="1" applyAlignment="1">
      <alignment horizontal="left" vertical="center"/>
    </xf>
    <xf numFmtId="0" fontId="11" fillId="13" borderId="6" xfId="0" applyFont="1" applyFill="1" applyBorder="1" applyAlignment="1">
      <alignment horizontal="left" vertical="center"/>
    </xf>
    <xf numFmtId="164" fontId="12" fillId="3" borderId="86" xfId="0" applyNumberFormat="1" applyFont="1" applyFill="1" applyBorder="1" applyAlignment="1">
      <alignment horizontal="left" vertical="center"/>
    </xf>
    <xf numFmtId="0" fontId="12" fillId="8" borderId="21" xfId="0" applyFont="1" applyFill="1" applyBorder="1" applyAlignment="1">
      <alignment horizontal="left" vertical="center"/>
    </xf>
    <xf numFmtId="0" fontId="12" fillId="8" borderId="1" xfId="0" applyFont="1" applyFill="1" applyBorder="1" applyAlignment="1">
      <alignment horizontal="left" vertical="center"/>
    </xf>
    <xf numFmtId="0" fontId="12" fillId="8" borderId="43" xfId="0" applyFont="1" applyFill="1" applyBorder="1" applyAlignment="1">
      <alignment horizontal="left" vertical="center"/>
    </xf>
    <xf numFmtId="0" fontId="13" fillId="8" borderId="19" xfId="1" applyFont="1" applyFill="1" applyBorder="1" applyAlignment="1" applyProtection="1">
      <alignment horizontal="left" vertical="center"/>
    </xf>
    <xf numFmtId="0" fontId="12" fillId="8" borderId="19" xfId="0" applyFont="1" applyFill="1" applyBorder="1"/>
    <xf numFmtId="164" fontId="12" fillId="8" borderId="1" xfId="0" applyNumberFormat="1" applyFont="1" applyFill="1" applyBorder="1" applyAlignment="1">
      <alignment horizontal="left" vertical="center"/>
    </xf>
    <xf numFmtId="0" fontId="12" fillId="8" borderId="0" xfId="0" applyFont="1" applyFill="1"/>
    <xf numFmtId="164" fontId="12" fillId="8" borderId="19" xfId="0" applyNumberFormat="1" applyFont="1" applyFill="1" applyBorder="1" applyAlignment="1">
      <alignment vertical="center"/>
    </xf>
    <xf numFmtId="164" fontId="12" fillId="8" borderId="3" xfId="0" applyNumberFormat="1" applyFont="1" applyFill="1" applyBorder="1" applyAlignment="1">
      <alignment vertical="center"/>
    </xf>
    <xf numFmtId="0" fontId="12" fillId="8" borderId="19" xfId="0" applyFont="1" applyFill="1" applyBorder="1" applyAlignment="1"/>
    <xf numFmtId="0" fontId="8" fillId="8" borderId="20" xfId="0" applyFont="1" applyFill="1" applyBorder="1" applyAlignment="1">
      <alignment horizontal="left" vertical="center"/>
    </xf>
    <xf numFmtId="164" fontId="12" fillId="8" borderId="20" xfId="0" applyNumberFormat="1" applyFont="1" applyFill="1" applyBorder="1" applyAlignment="1">
      <alignment vertical="center"/>
    </xf>
    <xf numFmtId="0" fontId="12" fillId="8" borderId="24" xfId="0" applyFont="1" applyFill="1" applyBorder="1" applyAlignment="1">
      <alignment horizontal="left" vertical="center"/>
    </xf>
    <xf numFmtId="0" fontId="12" fillId="8" borderId="67" xfId="0" applyFont="1" applyFill="1" applyBorder="1" applyAlignment="1">
      <alignment horizontal="left" vertical="center"/>
    </xf>
    <xf numFmtId="0" fontId="12" fillId="8" borderId="20" xfId="0" applyFont="1" applyFill="1" applyBorder="1" applyAlignment="1"/>
    <xf numFmtId="164" fontId="12" fillId="8" borderId="2" xfId="0" applyNumberFormat="1" applyFont="1" applyFill="1" applyBorder="1" applyAlignment="1">
      <alignment horizontal="left"/>
    </xf>
    <xf numFmtId="14" fontId="12" fillId="8" borderId="2" xfId="0" applyNumberFormat="1" applyFont="1" applyFill="1" applyBorder="1" applyAlignment="1">
      <alignment horizontal="left"/>
    </xf>
    <xf numFmtId="164" fontId="12" fillId="3" borderId="17" xfId="0" applyNumberFormat="1" applyFont="1" applyFill="1" applyBorder="1" applyAlignment="1">
      <alignment horizontal="left" vertical="center"/>
    </xf>
    <xf numFmtId="0" fontId="12" fillId="3" borderId="1" xfId="0" applyFont="1" applyFill="1" applyBorder="1" applyAlignment="1">
      <alignment horizontal="left" vertical="center"/>
    </xf>
    <xf numFmtId="0" fontId="12" fillId="0" borderId="35" xfId="0" applyFont="1" applyFill="1" applyBorder="1" applyAlignment="1">
      <alignment horizontal="center" vertical="center" wrapText="1"/>
    </xf>
    <xf numFmtId="164" fontId="12" fillId="0" borderId="2" xfId="0" applyNumberFormat="1" applyFont="1" applyFill="1" applyBorder="1" applyAlignment="1">
      <alignment horizontal="left" vertical="top"/>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14" fontId="8" fillId="0" borderId="0" xfId="0" applyNumberFormat="1" applyFont="1" applyAlignment="1">
      <alignment horizontal="left" vertical="center"/>
    </xf>
    <xf numFmtId="0" fontId="34" fillId="0" borderId="0" xfId="0" applyFont="1"/>
    <xf numFmtId="0" fontId="35" fillId="0" borderId="0" xfId="0" applyFont="1"/>
    <xf numFmtId="164" fontId="12" fillId="3" borderId="0" xfId="0" applyNumberFormat="1" applyFont="1" applyFill="1" applyBorder="1" applyAlignment="1">
      <alignment horizontal="left" vertical="center"/>
    </xf>
    <xf numFmtId="0" fontId="8" fillId="8" borderId="19" xfId="1" applyFont="1" applyFill="1" applyBorder="1" applyAlignment="1" applyProtection="1">
      <alignment horizontal="left" vertical="center"/>
    </xf>
    <xf numFmtId="14" fontId="11" fillId="0" borderId="30" xfId="0" applyNumberFormat="1" applyFont="1" applyFill="1" applyBorder="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xf>
    <xf numFmtId="14" fontId="17" fillId="0" borderId="0" xfId="0" applyNumberFormat="1" applyFont="1" applyAlignment="1">
      <alignment horizontal="left" vertical="center"/>
    </xf>
    <xf numFmtId="0" fontId="36" fillId="0" borderId="0" xfId="0" applyFont="1" applyAlignment="1">
      <alignment horizontal="left" vertical="center" indent="4"/>
    </xf>
    <xf numFmtId="164" fontId="11" fillId="3" borderId="17" xfId="0" applyNumberFormat="1" applyFont="1" applyFill="1" applyBorder="1" applyAlignment="1">
      <alignment horizontal="left" vertical="center"/>
    </xf>
    <xf numFmtId="164" fontId="11" fillId="3" borderId="2" xfId="0" applyNumberFormat="1" applyFont="1" applyFill="1" applyBorder="1" applyAlignment="1">
      <alignment horizontal="left" vertical="center"/>
    </xf>
    <xf numFmtId="0" fontId="37" fillId="0" borderId="0" xfId="0" applyFont="1" applyAlignment="1">
      <alignment horizontal="left" vertical="center" indent="4"/>
    </xf>
    <xf numFmtId="165" fontId="11" fillId="0" borderId="93" xfId="0" applyNumberFormat="1" applyFont="1" applyFill="1" applyBorder="1" applyAlignment="1">
      <alignment horizontal="right" vertical="center"/>
    </xf>
    <xf numFmtId="165" fontId="23" fillId="11" borderId="93" xfId="0" applyNumberFormat="1" applyFont="1" applyFill="1" applyBorder="1" applyAlignment="1">
      <alignment horizontal="right" vertical="center"/>
    </xf>
    <xf numFmtId="164" fontId="11" fillId="0" borderId="17" xfId="0" applyNumberFormat="1" applyFont="1" applyFill="1" applyBorder="1" applyAlignment="1">
      <alignment horizontal="left" vertical="top"/>
    </xf>
    <xf numFmtId="164" fontId="11" fillId="0" borderId="2" xfId="0" applyNumberFormat="1" applyFont="1" applyFill="1" applyBorder="1" applyAlignment="1">
      <alignment horizontal="left" vertical="top"/>
    </xf>
    <xf numFmtId="0" fontId="11" fillId="0" borderId="41" xfId="0" applyFont="1" applyFill="1" applyBorder="1" applyAlignment="1">
      <alignment horizontal="left" vertical="center"/>
    </xf>
    <xf numFmtId="0" fontId="8" fillId="0" borderId="0" xfId="0" applyFont="1"/>
    <xf numFmtId="0" fontId="12" fillId="3" borderId="2"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164" fontId="41" fillId="3" borderId="21" xfId="0" applyNumberFormat="1" applyFont="1" applyFill="1" applyBorder="1" applyAlignment="1">
      <alignment horizontal="left" vertical="center"/>
    </xf>
    <xf numFmtId="164" fontId="41" fillId="3" borderId="1" xfId="0" applyNumberFormat="1" applyFont="1" applyFill="1" applyBorder="1" applyAlignment="1">
      <alignment horizontal="left" vertical="center"/>
    </xf>
    <xf numFmtId="0" fontId="11" fillId="0" borderId="63" xfId="0" applyFont="1" applyFill="1" applyBorder="1" applyAlignment="1">
      <alignment horizontal="left" vertical="center"/>
    </xf>
    <xf numFmtId="0" fontId="16" fillId="0" borderId="98" xfId="0" applyFont="1" applyFill="1" applyBorder="1" applyAlignment="1">
      <alignment horizontal="left" vertical="center"/>
    </xf>
    <xf numFmtId="0" fontId="11" fillId="0" borderId="3"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3" xfId="0" applyFont="1" applyFill="1" applyBorder="1" applyAlignment="1">
      <alignment horizontal="center"/>
    </xf>
    <xf numFmtId="0" fontId="8" fillId="0" borderId="3" xfId="0" applyFont="1" applyBorder="1" applyAlignment="1">
      <alignment horizontal="center" vertical="center"/>
    </xf>
    <xf numFmtId="0" fontId="17" fillId="0" borderId="3" xfId="0" applyFont="1" applyBorder="1" applyAlignment="1">
      <alignment horizontal="center" vertical="center"/>
    </xf>
    <xf numFmtId="0" fontId="17" fillId="0" borderId="20" xfId="0" applyFont="1" applyBorder="1" applyAlignment="1">
      <alignment horizontal="center" vertical="center"/>
    </xf>
    <xf numFmtId="0" fontId="20" fillId="0" borderId="0" xfId="0" applyNumberFormat="1" applyFont="1" applyFill="1" applyBorder="1" applyAlignment="1">
      <alignment vertical="center"/>
    </xf>
    <xf numFmtId="0" fontId="8" fillId="0" borderId="1" xfId="0" applyFont="1" applyBorder="1" applyAlignment="1">
      <alignment horizontal="left" vertical="center"/>
    </xf>
    <xf numFmtId="0" fontId="8" fillId="0" borderId="43" xfId="0" applyFont="1" applyBorder="1" applyAlignment="1">
      <alignment horizontal="left" vertical="center"/>
    </xf>
    <xf numFmtId="0" fontId="11" fillId="0" borderId="2" xfId="0" applyFont="1" applyFill="1" applyBorder="1" applyAlignment="1">
      <alignment horizontal="center" vertical="center"/>
    </xf>
    <xf numFmtId="0" fontId="16" fillId="9" borderId="2" xfId="0" applyFont="1" applyFill="1" applyBorder="1" applyAlignment="1">
      <alignment horizontal="center" vertical="center"/>
    </xf>
    <xf numFmtId="0" fontId="11" fillId="0" borderId="0" xfId="0" applyFont="1" applyFill="1" applyBorder="1" applyAlignment="1">
      <alignment horizontal="center" vertical="center" wrapText="1"/>
    </xf>
    <xf numFmtId="0" fontId="8" fillId="0" borderId="0" xfId="0" applyFont="1" applyAlignment="1">
      <alignment horizontal="right" vertical="center"/>
    </xf>
    <xf numFmtId="14" fontId="12" fillId="8" borderId="67" xfId="0" applyNumberFormat="1" applyFont="1" applyFill="1" applyBorder="1" applyAlignment="1">
      <alignment horizontal="left" vertical="center"/>
    </xf>
    <xf numFmtId="0" fontId="21" fillId="0" borderId="20" xfId="0" applyFont="1" applyFill="1" applyBorder="1" applyAlignment="1">
      <alignment horizontal="left" vertical="center"/>
    </xf>
    <xf numFmtId="0" fontId="22" fillId="0" borderId="0" xfId="0" applyFont="1" applyFill="1" applyBorder="1" applyAlignment="1">
      <alignment horizontal="left" vertical="center"/>
    </xf>
    <xf numFmtId="166" fontId="7" fillId="0" borderId="4" xfId="0" applyNumberFormat="1" applyFont="1" applyFill="1" applyBorder="1" applyAlignment="1">
      <alignment horizontal="left" vertical="center"/>
    </xf>
    <xf numFmtId="166" fontId="9" fillId="0" borderId="0" xfId="0" applyNumberFormat="1" applyFont="1" applyAlignment="1">
      <alignment horizontal="left" vertical="center"/>
    </xf>
    <xf numFmtId="166" fontId="0" fillId="0" borderId="0" xfId="0" applyNumberFormat="1"/>
    <xf numFmtId="166" fontId="11" fillId="0" borderId="4" xfId="0" applyNumberFormat="1" applyFont="1" applyFill="1" applyBorder="1" applyAlignment="1">
      <alignment horizontal="left" vertical="center"/>
    </xf>
    <xf numFmtId="166" fontId="11" fillId="0" borderId="4" xfId="0" applyNumberFormat="1" applyFont="1" applyFill="1" applyBorder="1" applyAlignment="1">
      <alignment horizontal="left"/>
    </xf>
    <xf numFmtId="166" fontId="35" fillId="14" borderId="0" xfId="0" applyNumberFormat="1" applyFont="1" applyFill="1"/>
    <xf numFmtId="164" fontId="12" fillId="15" borderId="21" xfId="0" applyNumberFormat="1" applyFont="1" applyFill="1" applyBorder="1" applyAlignment="1">
      <alignment horizontal="left" vertical="center"/>
    </xf>
    <xf numFmtId="166" fontId="45" fillId="14" borderId="0" xfId="0" applyNumberFormat="1" applyFont="1" applyFill="1"/>
    <xf numFmtId="0" fontId="45" fillId="0" borderId="0" xfId="0" applyFont="1"/>
    <xf numFmtId="0" fontId="45" fillId="14" borderId="0" xfId="0" applyFont="1" applyFill="1"/>
    <xf numFmtId="0" fontId="12" fillId="16" borderId="19" xfId="0" applyFont="1" applyFill="1" applyBorder="1" applyAlignment="1">
      <alignment horizontal="left" vertical="center"/>
    </xf>
    <xf numFmtId="166" fontId="12" fillId="3" borderId="2" xfId="0" applyNumberFormat="1" applyFont="1" applyFill="1" applyBorder="1" applyAlignment="1">
      <alignment horizontal="left" vertical="center"/>
    </xf>
    <xf numFmtId="166" fontId="15" fillId="0" borderId="0" xfId="0" applyNumberFormat="1" applyFont="1" applyFill="1" applyBorder="1" applyAlignment="1">
      <alignment horizontal="left" vertical="center"/>
    </xf>
    <xf numFmtId="166" fontId="12" fillId="0" borderId="0" xfId="0" applyNumberFormat="1" applyFont="1" applyAlignment="1">
      <alignment horizontal="left" vertical="center"/>
    </xf>
    <xf numFmtId="166" fontId="12" fillId="0" borderId="0" xfId="0" applyNumberFormat="1" applyFont="1"/>
    <xf numFmtId="166" fontId="11" fillId="0" borderId="25" xfId="0" applyNumberFormat="1" applyFont="1" applyFill="1" applyBorder="1" applyAlignment="1">
      <alignment horizontal="left" vertical="center"/>
    </xf>
    <xf numFmtId="166" fontId="17" fillId="0" borderId="26" xfId="0" applyNumberFormat="1" applyFont="1" applyFill="1" applyBorder="1" applyAlignment="1">
      <alignment horizontal="left" vertical="center"/>
    </xf>
    <xf numFmtId="166" fontId="12" fillId="3" borderId="35" xfId="0" applyNumberFormat="1" applyFont="1" applyFill="1" applyBorder="1" applyAlignment="1">
      <alignment horizontal="left" vertical="center"/>
    </xf>
    <xf numFmtId="166" fontId="11" fillId="0" borderId="26" xfId="0" applyNumberFormat="1" applyFont="1" applyFill="1" applyBorder="1" applyAlignment="1">
      <alignment horizontal="left" vertical="center"/>
    </xf>
    <xf numFmtId="164" fontId="12" fillId="3" borderId="20" xfId="0" applyNumberFormat="1" applyFont="1" applyFill="1" applyBorder="1" applyAlignment="1">
      <alignment vertical="center"/>
    </xf>
    <xf numFmtId="164" fontId="12" fillId="16" borderId="3" xfId="0" applyNumberFormat="1" applyFont="1" applyFill="1" applyBorder="1" applyAlignment="1">
      <alignment vertical="center"/>
    </xf>
    <xf numFmtId="166" fontId="11" fillId="0" borderId="42" xfId="0" applyNumberFormat="1" applyFont="1" applyFill="1" applyBorder="1" applyAlignment="1">
      <alignment horizontal="left" vertical="center"/>
    </xf>
    <xf numFmtId="166" fontId="11" fillId="0" borderId="48" xfId="0" applyNumberFormat="1" applyFont="1" applyFill="1" applyBorder="1" applyAlignment="1">
      <alignment horizontal="left" vertical="center"/>
    </xf>
    <xf numFmtId="166" fontId="11" fillId="0" borderId="35" xfId="0" applyNumberFormat="1" applyFont="1" applyFill="1" applyBorder="1" applyAlignment="1">
      <alignment horizontal="left" vertical="center"/>
    </xf>
    <xf numFmtId="166" fontId="12" fillId="0" borderId="10" xfId="0" applyNumberFormat="1" applyFont="1" applyBorder="1" applyAlignment="1">
      <alignment horizontal="left" vertical="center"/>
    </xf>
    <xf numFmtId="166" fontId="11" fillId="0" borderId="51" xfId="0" applyNumberFormat="1" applyFont="1" applyFill="1" applyBorder="1" applyAlignment="1">
      <alignment horizontal="left" vertical="center"/>
    </xf>
    <xf numFmtId="166" fontId="16" fillId="0" borderId="51" xfId="0" applyNumberFormat="1" applyFont="1" applyFill="1" applyBorder="1" applyAlignment="1">
      <alignment horizontal="left" vertical="center"/>
    </xf>
    <xf numFmtId="166" fontId="16" fillId="0" borderId="30" xfId="0" applyNumberFormat="1" applyFont="1" applyFill="1" applyBorder="1" applyAlignment="1">
      <alignment horizontal="left" vertical="center"/>
    </xf>
    <xf numFmtId="166" fontId="19" fillId="0" borderId="44" xfId="0" applyNumberFormat="1" applyFont="1" applyFill="1" applyBorder="1" applyAlignment="1">
      <alignment horizontal="left" vertical="center"/>
    </xf>
    <xf numFmtId="166" fontId="11" fillId="0" borderId="19" xfId="0" applyNumberFormat="1" applyFont="1" applyFill="1" applyBorder="1" applyAlignment="1">
      <alignment vertical="center"/>
    </xf>
    <xf numFmtId="166" fontId="21" fillId="0" borderId="63" xfId="0" applyNumberFormat="1" applyFont="1" applyFill="1" applyBorder="1" applyAlignment="1">
      <alignment horizontal="left" vertical="center"/>
    </xf>
    <xf numFmtId="166" fontId="19" fillId="0" borderId="51" xfId="0" applyNumberFormat="1" applyFont="1" applyFill="1" applyBorder="1" applyAlignment="1">
      <alignment horizontal="left" vertical="center"/>
    </xf>
    <xf numFmtId="166" fontId="11" fillId="0" borderId="41" xfId="0" applyNumberFormat="1" applyFont="1" applyFill="1" applyBorder="1"/>
    <xf numFmtId="166" fontId="24" fillId="0" borderId="0" xfId="0" applyNumberFormat="1" applyFont="1"/>
    <xf numFmtId="166" fontId="11" fillId="0" borderId="71" xfId="0" applyNumberFormat="1" applyFont="1" applyFill="1" applyBorder="1" applyAlignment="1">
      <alignment horizontal="left" vertical="center"/>
    </xf>
    <xf numFmtId="166" fontId="11" fillId="0" borderId="44" xfId="0" applyNumberFormat="1" applyFont="1" applyFill="1" applyBorder="1" applyAlignment="1">
      <alignment horizontal="left" vertical="center"/>
    </xf>
    <xf numFmtId="166" fontId="11" fillId="0" borderId="3" xfId="0" applyNumberFormat="1" applyFont="1" applyFill="1" applyBorder="1"/>
    <xf numFmtId="166" fontId="17" fillId="0" borderId="0" xfId="0" applyNumberFormat="1" applyFont="1" applyFill="1" applyAlignment="1">
      <alignment horizontal="left" vertical="center"/>
    </xf>
    <xf numFmtId="166" fontId="11" fillId="0" borderId="21" xfId="0" applyNumberFormat="1" applyFont="1" applyFill="1" applyBorder="1" applyAlignment="1">
      <alignment horizontal="left" vertical="center"/>
    </xf>
    <xf numFmtId="166" fontId="21" fillId="0" borderId="51" xfId="0" applyNumberFormat="1" applyFont="1" applyFill="1" applyBorder="1" applyAlignment="1">
      <alignment horizontal="left" vertical="center"/>
    </xf>
    <xf numFmtId="166" fontId="26" fillId="0" borderId="71" xfId="0" applyNumberFormat="1" applyFont="1" applyFill="1" applyBorder="1" applyAlignment="1">
      <alignment horizontal="left" vertical="center"/>
    </xf>
    <xf numFmtId="166" fontId="12" fillId="0" borderId="83" xfId="0" applyNumberFormat="1" applyFont="1" applyFill="1" applyBorder="1" applyAlignment="1">
      <alignment horizontal="left" vertical="center"/>
    </xf>
    <xf numFmtId="166" fontId="12" fillId="0" borderId="17" xfId="0" applyNumberFormat="1" applyFont="1" applyFill="1" applyBorder="1" applyAlignment="1">
      <alignment horizontal="left" vertical="top"/>
    </xf>
    <xf numFmtId="166" fontId="12" fillId="0" borderId="2" xfId="0" applyNumberFormat="1" applyFont="1" applyFill="1" applyBorder="1" applyAlignment="1">
      <alignment horizontal="left" vertical="top"/>
    </xf>
    <xf numFmtId="166" fontId="8" fillId="0" borderId="0" xfId="0" applyNumberFormat="1" applyFont="1" applyBorder="1" applyAlignment="1">
      <alignment horizontal="left" vertical="center"/>
    </xf>
    <xf numFmtId="0" fontId="20" fillId="0" borderId="59" xfId="0" applyNumberFormat="1" applyFont="1" applyFill="1" applyBorder="1" applyAlignment="1">
      <alignment horizontal="left" vertical="center"/>
    </xf>
    <xf numFmtId="0" fontId="20" fillId="0" borderId="3" xfId="0" applyNumberFormat="1" applyFont="1" applyFill="1" applyBorder="1" applyAlignment="1">
      <alignment horizontal="left" vertical="center"/>
    </xf>
    <xf numFmtId="0" fontId="20" fillId="0" borderId="60" xfId="0" applyNumberFormat="1" applyFont="1" applyFill="1" applyBorder="1" applyAlignment="1">
      <alignment horizontal="left" vertical="center"/>
    </xf>
    <xf numFmtId="0" fontId="11" fillId="0" borderId="3" xfId="0" applyFont="1" applyFill="1" applyBorder="1" applyAlignment="1">
      <alignment vertical="center"/>
    </xf>
    <xf numFmtId="164" fontId="12" fillId="8" borderId="19" xfId="0" applyNumberFormat="1" applyFont="1" applyFill="1" applyBorder="1" applyAlignment="1">
      <alignment horizontal="left" vertical="center"/>
    </xf>
    <xf numFmtId="164" fontId="12" fillId="8" borderId="3" xfId="0" applyNumberFormat="1" applyFont="1" applyFill="1" applyBorder="1" applyAlignment="1">
      <alignment horizontal="left" vertical="center"/>
    </xf>
    <xf numFmtId="0" fontId="11" fillId="0" borderId="57" xfId="0" applyFont="1" applyFill="1" applyBorder="1" applyAlignment="1">
      <alignment horizontal="left" vertical="center"/>
    </xf>
    <xf numFmtId="0" fontId="11" fillId="0" borderId="1" xfId="0" applyFont="1" applyFill="1" applyBorder="1" applyAlignment="1">
      <alignment horizontal="left" vertical="center"/>
    </xf>
    <xf numFmtId="0" fontId="11" fillId="0" borderId="58" xfId="0" applyFont="1" applyFill="1" applyBorder="1" applyAlignment="1">
      <alignment horizontal="left" vertical="center"/>
    </xf>
    <xf numFmtId="0" fontId="12" fillId="8" borderId="19" xfId="0" applyFont="1" applyFill="1" applyBorder="1" applyAlignment="1">
      <alignment horizontal="left" vertical="center"/>
    </xf>
    <xf numFmtId="0" fontId="12" fillId="8" borderId="3" xfId="0" applyFont="1" applyFill="1" applyBorder="1" applyAlignment="1">
      <alignment horizontal="left" vertical="center"/>
    </xf>
    <xf numFmtId="0" fontId="12" fillId="8" borderId="20" xfId="0" applyFont="1" applyFill="1" applyBorder="1" applyAlignment="1">
      <alignment horizontal="left" vertical="center"/>
    </xf>
    <xf numFmtId="0" fontId="11" fillId="0" borderId="33" xfId="0" applyFont="1" applyFill="1" applyBorder="1" applyAlignment="1">
      <alignment horizontal="left" vertical="center"/>
    </xf>
    <xf numFmtId="164" fontId="12" fillId="3" borderId="38" xfId="0" applyNumberFormat="1" applyFont="1" applyFill="1" applyBorder="1" applyAlignment="1">
      <alignment horizontal="left" vertical="center"/>
    </xf>
    <xf numFmtId="164" fontId="12" fillId="3" borderId="21" xfId="0" applyNumberFormat="1" applyFont="1" applyFill="1" applyBorder="1" applyAlignment="1">
      <alignment horizontal="left" vertical="center"/>
    </xf>
    <xf numFmtId="164" fontId="12" fillId="3" borderId="1" xfId="0" applyNumberFormat="1" applyFont="1" applyFill="1" applyBorder="1" applyAlignment="1">
      <alignment horizontal="left" vertical="center"/>
    </xf>
    <xf numFmtId="164" fontId="12" fillId="3" borderId="43" xfId="0" applyNumberFormat="1" applyFont="1" applyFill="1" applyBorder="1" applyAlignment="1">
      <alignment horizontal="left" vertical="center"/>
    </xf>
    <xf numFmtId="0" fontId="11" fillId="0" borderId="39" xfId="0" applyFont="1" applyFill="1" applyBorder="1" applyAlignment="1">
      <alignment horizontal="left" vertical="center"/>
    </xf>
    <xf numFmtId="0" fontId="11" fillId="0" borderId="30"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26" xfId="0" applyFont="1" applyFill="1" applyBorder="1" applyAlignment="1">
      <alignment horizontal="left" vertical="center"/>
    </xf>
    <xf numFmtId="0" fontId="16" fillId="0" borderId="0" xfId="0" applyFont="1" applyFill="1" applyBorder="1" applyAlignment="1">
      <alignment horizontal="left" vertical="center"/>
    </xf>
    <xf numFmtId="0" fontId="12" fillId="0" borderId="0" xfId="0" applyFont="1" applyFill="1" applyBorder="1" applyAlignment="1">
      <alignment horizontal="left" vertical="center"/>
    </xf>
    <xf numFmtId="0" fontId="11" fillId="0" borderId="9" xfId="0" applyFont="1" applyFill="1" applyBorder="1" applyAlignment="1">
      <alignment horizontal="left"/>
    </xf>
    <xf numFmtId="0" fontId="11" fillId="0" borderId="14" xfId="0" applyFont="1" applyFill="1" applyBorder="1" applyAlignment="1">
      <alignment horizontal="left"/>
    </xf>
    <xf numFmtId="0" fontId="12" fillId="8" borderId="21" xfId="0" applyFont="1" applyFill="1" applyBorder="1" applyAlignment="1">
      <alignment horizontal="left" vertical="center"/>
    </xf>
    <xf numFmtId="0" fontId="12" fillId="8" borderId="1" xfId="0" applyFont="1" applyFill="1" applyBorder="1" applyAlignment="1">
      <alignment horizontal="left" vertical="center"/>
    </xf>
    <xf numFmtId="0" fontId="12" fillId="8" borderId="43" xfId="0" applyFont="1" applyFill="1" applyBorder="1" applyAlignment="1">
      <alignment horizontal="left" vertical="center"/>
    </xf>
    <xf numFmtId="0" fontId="11" fillId="0" borderId="4" xfId="0" applyFont="1" applyFill="1" applyBorder="1" applyAlignment="1">
      <alignment horizontal="left"/>
    </xf>
    <xf numFmtId="0" fontId="11" fillId="0" borderId="15" xfId="0" applyFont="1" applyFill="1" applyBorder="1" applyAlignment="1">
      <alignment horizontal="left"/>
    </xf>
    <xf numFmtId="164" fontId="12" fillId="3" borderId="86" xfId="0" applyNumberFormat="1" applyFont="1" applyFill="1" applyBorder="1" applyAlignment="1">
      <alignment horizontal="left" vertical="center"/>
    </xf>
    <xf numFmtId="164" fontId="12" fillId="0" borderId="1" xfId="0" applyNumberFormat="1" applyFont="1" applyFill="1" applyBorder="1" applyAlignment="1">
      <alignment horizontal="left" vertical="top" wrapText="1"/>
    </xf>
    <xf numFmtId="164" fontId="12" fillId="0" borderId="43" xfId="0" applyNumberFormat="1" applyFont="1" applyFill="1" applyBorder="1" applyAlignment="1">
      <alignment horizontal="left" vertical="top" wrapText="1"/>
    </xf>
    <xf numFmtId="164" fontId="12" fillId="0" borderId="19" xfId="0" applyNumberFormat="1" applyFont="1" applyFill="1" applyBorder="1" applyAlignment="1">
      <alignment horizontal="left" vertical="top" wrapText="1"/>
    </xf>
    <xf numFmtId="0" fontId="11" fillId="0" borderId="41" xfId="0" applyFont="1" applyFill="1" applyBorder="1" applyAlignment="1">
      <alignment horizontal="left" vertical="center"/>
    </xf>
    <xf numFmtId="0" fontId="11" fillId="0" borderId="71" xfId="0" applyFont="1" applyFill="1" applyBorder="1" applyAlignment="1">
      <alignment horizontal="left" vertical="center"/>
    </xf>
    <xf numFmtId="164" fontId="12" fillId="3" borderId="20" xfId="0" applyNumberFormat="1" applyFont="1" applyFill="1" applyBorder="1" applyAlignment="1">
      <alignment horizontal="left" vertical="center"/>
    </xf>
    <xf numFmtId="0" fontId="22" fillId="0" borderId="19" xfId="0" applyFont="1" applyFill="1" applyBorder="1" applyAlignment="1">
      <alignment horizontal="left" vertical="center"/>
    </xf>
    <xf numFmtId="0" fontId="22" fillId="0" borderId="20" xfId="0" applyFont="1" applyFill="1" applyBorder="1" applyAlignment="1">
      <alignment horizontal="left" vertical="center"/>
    </xf>
    <xf numFmtId="0" fontId="11" fillId="0" borderId="72"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21" fillId="2" borderId="19" xfId="0" applyFont="1" applyFill="1" applyBorder="1" applyAlignment="1">
      <alignment horizontal="left" vertical="center"/>
    </xf>
    <xf numFmtId="0" fontId="21" fillId="2" borderId="20"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22" fillId="0" borderId="78" xfId="0" applyFont="1" applyFill="1" applyBorder="1" applyAlignment="1">
      <alignment horizontal="left" vertical="center"/>
    </xf>
    <xf numFmtId="0" fontId="22" fillId="0" borderId="79" xfId="0" applyFont="1" applyFill="1" applyBorder="1" applyAlignment="1">
      <alignment horizontal="left" vertical="center"/>
    </xf>
    <xf numFmtId="0" fontId="11" fillId="0" borderId="75" xfId="0" applyFont="1" applyFill="1" applyBorder="1" applyAlignment="1">
      <alignment horizontal="left" vertical="center"/>
    </xf>
    <xf numFmtId="0" fontId="11" fillId="0" borderId="76" xfId="0" applyFont="1" applyFill="1" applyBorder="1" applyAlignment="1">
      <alignment horizontal="left" vertical="center"/>
    </xf>
    <xf numFmtId="164" fontId="41" fillId="3" borderId="19" xfId="0" applyNumberFormat="1" applyFont="1" applyFill="1" applyBorder="1" applyAlignment="1">
      <alignment horizontal="left" vertical="center"/>
    </xf>
    <xf numFmtId="0" fontId="11" fillId="0" borderId="0" xfId="0" applyFont="1" applyFill="1" applyBorder="1" applyAlignment="1">
      <alignment horizontal="center" vertical="center" wrapText="1"/>
    </xf>
    <xf numFmtId="0" fontId="13" fillId="8" borderId="19" xfId="1" applyFill="1" applyBorder="1" applyAlignment="1" applyProtection="1">
      <alignment horizontal="left" vertical="center"/>
    </xf>
    <xf numFmtId="164" fontId="12" fillId="0" borderId="3" xfId="0" applyNumberFormat="1" applyFont="1" applyFill="1" applyBorder="1" applyAlignment="1">
      <alignment horizontal="left" vertical="top" wrapText="1"/>
    </xf>
    <xf numFmtId="164" fontId="12" fillId="0" borderId="20" xfId="0" applyNumberFormat="1" applyFont="1" applyFill="1" applyBorder="1" applyAlignment="1">
      <alignment horizontal="left" vertical="top" wrapText="1"/>
    </xf>
    <xf numFmtId="14" fontId="0" fillId="0" borderId="0" xfId="0" applyNumberFormat="1"/>
    <xf numFmtId="0" fontId="13" fillId="0" borderId="0" xfId="1" applyAlignment="1" applyProtection="1"/>
    <xf numFmtId="0" fontId="0" fillId="0" borderId="0" xfId="0" applyAlignment="1">
      <alignment wrapText="1"/>
    </xf>
    <xf numFmtId="8" fontId="0" fillId="0" borderId="0" xfId="0" applyNumberFormat="1"/>
    <xf numFmtId="3" fontId="0" fillId="0" borderId="0" xfId="0" applyNumberFormat="1"/>
    <xf numFmtId="0" fontId="8" fillId="0" borderId="0" xfId="0" applyFont="1" applyFill="1" applyBorder="1" applyAlignment="1">
      <alignment horizontal="left" vertical="center"/>
    </xf>
    <xf numFmtId="0" fontId="46" fillId="17" borderId="2" xfId="0" applyFont="1" applyFill="1" applyBorder="1" applyAlignment="1">
      <alignment horizontal="left" vertical="center"/>
    </xf>
    <xf numFmtId="0" fontId="8" fillId="0" borderId="51" xfId="0" applyFont="1" applyBorder="1" applyAlignment="1">
      <alignment horizontal="left" vertical="center"/>
    </xf>
    <xf numFmtId="0" fontId="12" fillId="8" borderId="0" xfId="0" applyFont="1" applyFill="1" applyBorder="1" applyAlignment="1">
      <alignment horizontal="left" vertical="center"/>
    </xf>
    <xf numFmtId="0" fontId="0" fillId="0" borderId="0" xfId="0" applyBorder="1"/>
    <xf numFmtId="0" fontId="8" fillId="0" borderId="40" xfId="0" applyFont="1" applyBorder="1" applyAlignment="1">
      <alignment horizontal="left" vertical="center"/>
    </xf>
    <xf numFmtId="0" fontId="0" fillId="0" borderId="2" xfId="0" applyBorder="1"/>
    <xf numFmtId="0" fontId="8" fillId="0" borderId="0" xfId="0" applyFont="1" applyFill="1" applyAlignment="1">
      <alignment horizontal="left" vertical="center"/>
    </xf>
    <xf numFmtId="0" fontId="11" fillId="0" borderId="3" xfId="0" applyFont="1" applyBorder="1" applyAlignment="1">
      <alignment horizontal="left" vertical="center"/>
    </xf>
    <xf numFmtId="0" fontId="17" fillId="0" borderId="3" xfId="0" applyFont="1" applyBorder="1" applyAlignment="1">
      <alignment horizontal="left" vertical="center"/>
    </xf>
    <xf numFmtId="0" fontId="8" fillId="0" borderId="0" xfId="0" applyFont="1" applyFill="1"/>
    <xf numFmtId="0" fontId="47" fillId="0" borderId="0" xfId="0" applyFont="1" applyFill="1" applyAlignment="1">
      <alignment horizontal="left" vertical="center"/>
    </xf>
    <xf numFmtId="0" fontId="12" fillId="0" borderId="0" xfId="0" applyFont="1" applyAlignment="1">
      <alignment horizontal="center" vertical="center"/>
    </xf>
    <xf numFmtId="0" fontId="22" fillId="0" borderId="51" xfId="0" applyFont="1" applyFill="1" applyBorder="1" applyAlignment="1">
      <alignment horizontal="left" vertical="center"/>
    </xf>
    <xf numFmtId="4" fontId="11" fillId="0" borderId="0" xfId="0" applyNumberFormat="1" applyFont="1" applyFill="1" applyBorder="1" applyAlignment="1">
      <alignment horizontal="right" vertical="center"/>
    </xf>
    <xf numFmtId="0" fontId="0" fillId="0" borderId="0" xfId="0" applyFill="1"/>
    <xf numFmtId="0" fontId="12" fillId="0" borderId="14" xfId="0" applyFont="1" applyFill="1" applyBorder="1" applyAlignment="1">
      <alignment horizontal="left" wrapText="1"/>
    </xf>
    <xf numFmtId="0" fontId="11" fillId="0" borderId="100" xfId="0" applyFont="1" applyFill="1" applyBorder="1" applyAlignment="1">
      <alignment horizontal="left" wrapText="1"/>
    </xf>
    <xf numFmtId="164" fontId="38" fillId="18" borderId="2" xfId="0" applyNumberFormat="1" applyFont="1" applyFill="1" applyBorder="1" applyAlignment="1">
      <alignment horizontal="left" vertical="center"/>
    </xf>
    <xf numFmtId="0" fontId="38" fillId="18" borderId="2" xfId="0" applyFont="1" applyFill="1" applyBorder="1" applyAlignment="1">
      <alignment horizontal="left" vertical="center"/>
    </xf>
    <xf numFmtId="0" fontId="48" fillId="18" borderId="2" xfId="0" applyFont="1" applyFill="1" applyBorder="1"/>
    <xf numFmtId="0" fontId="38" fillId="18" borderId="2" xfId="1" applyFont="1" applyFill="1" applyBorder="1" applyAlignment="1" applyProtection="1">
      <alignment horizontal="left" vertical="center"/>
    </xf>
    <xf numFmtId="0" fontId="38" fillId="18" borderId="2" xfId="0" applyFont="1" applyFill="1" applyBorder="1"/>
    <xf numFmtId="0" fontId="38" fillId="18" borderId="2" xfId="1" applyFont="1" applyFill="1" applyBorder="1" applyAlignment="1" applyProtection="1"/>
    <xf numFmtId="0" fontId="38" fillId="18" borderId="2" xfId="0" applyFont="1" applyFill="1" applyBorder="1" applyAlignment="1">
      <alignment vertical="center"/>
    </xf>
    <xf numFmtId="0" fontId="8" fillId="8" borderId="21" xfId="1" applyFont="1" applyFill="1" applyBorder="1" applyAlignment="1" applyProtection="1">
      <alignment horizontal="left" vertical="center"/>
    </xf>
    <xf numFmtId="164" fontId="38" fillId="18" borderId="0" xfId="0" applyNumberFormat="1" applyFont="1" applyFill="1" applyAlignment="1">
      <alignment horizontal="left" vertical="center"/>
    </xf>
    <xf numFmtId="0" fontId="34" fillId="18" borderId="0" xfId="0" applyFont="1" applyFill="1"/>
    <xf numFmtId="0" fontId="38" fillId="18" borderId="0" xfId="0" applyFont="1" applyFill="1" applyAlignment="1">
      <alignment horizontal="left" vertical="center"/>
    </xf>
    <xf numFmtId="164" fontId="38" fillId="18" borderId="30" xfId="0" applyNumberFormat="1" applyFont="1" applyFill="1" applyBorder="1" applyAlignment="1">
      <alignment horizontal="left" vertical="center"/>
    </xf>
    <xf numFmtId="0" fontId="38" fillId="18" borderId="0" xfId="0" applyFont="1" applyFill="1" applyBorder="1" applyAlignment="1">
      <alignment horizontal="left" vertical="center"/>
    </xf>
    <xf numFmtId="0" fontId="38" fillId="18" borderId="30" xfId="0" applyFont="1" applyFill="1" applyBorder="1" applyAlignment="1">
      <alignment horizontal="left" vertical="center"/>
    </xf>
    <xf numFmtId="164" fontId="38" fillId="18" borderId="0" xfId="0" applyNumberFormat="1" applyFont="1" applyFill="1" applyBorder="1" applyAlignment="1">
      <alignment horizontal="left" vertical="center"/>
    </xf>
    <xf numFmtId="0" fontId="38" fillId="18" borderId="0" xfId="0" applyFont="1" applyFill="1"/>
    <xf numFmtId="164" fontId="38" fillId="3" borderId="3" xfId="0" applyNumberFormat="1" applyFont="1" applyFill="1" applyBorder="1" applyAlignment="1">
      <alignment horizontal="left" vertical="center"/>
    </xf>
    <xf numFmtId="164" fontId="38" fillId="3" borderId="0" xfId="0" applyNumberFormat="1" applyFont="1" applyFill="1" applyBorder="1" applyAlignment="1">
      <alignment horizontal="left" vertical="center"/>
    </xf>
    <xf numFmtId="0" fontId="38" fillId="8" borderId="3" xfId="0" applyFont="1" applyFill="1" applyBorder="1" applyAlignment="1">
      <alignment horizontal="left" vertical="center"/>
    </xf>
    <xf numFmtId="0" fontId="38" fillId="8" borderId="20" xfId="0" applyFont="1" applyFill="1" applyBorder="1" applyAlignment="1">
      <alignment horizontal="left" vertical="center"/>
    </xf>
    <xf numFmtId="0" fontId="38" fillId="8" borderId="19" xfId="0" applyFont="1" applyFill="1" applyBorder="1" applyAlignment="1">
      <alignment horizontal="left" vertical="center"/>
    </xf>
    <xf numFmtId="0" fontId="38" fillId="3" borderId="2" xfId="0" applyFont="1" applyFill="1" applyBorder="1" applyAlignment="1">
      <alignment horizontal="left" vertical="center"/>
    </xf>
    <xf numFmtId="164" fontId="38" fillId="0" borderId="2" xfId="0" applyNumberFormat="1" applyFont="1" applyFill="1" applyBorder="1" applyAlignment="1">
      <alignment horizontal="left" vertical="center"/>
    </xf>
    <xf numFmtId="0" fontId="38" fillId="0" borderId="0" xfId="0" applyFont="1"/>
    <xf numFmtId="0" fontId="38" fillId="0" borderId="2" xfId="0" applyFont="1" applyFill="1" applyBorder="1" applyAlignment="1">
      <alignment horizontal="left" vertical="center"/>
    </xf>
    <xf numFmtId="0" fontId="38" fillId="0" borderId="0" xfId="0" applyFont="1" applyFill="1" applyBorder="1" applyAlignment="1">
      <alignment horizontal="left" vertical="center"/>
    </xf>
    <xf numFmtId="164" fontId="38" fillId="0" borderId="30" xfId="0" applyNumberFormat="1" applyFont="1" applyFill="1" applyBorder="1" applyAlignment="1">
      <alignment horizontal="left" vertical="center"/>
    </xf>
    <xf numFmtId="0" fontId="14" fillId="0" borderId="0" xfId="0" applyFont="1"/>
    <xf numFmtId="0" fontId="38" fillId="0" borderId="0" xfId="0" applyFont="1" applyAlignment="1">
      <alignment horizontal="left" vertical="center"/>
    </xf>
    <xf numFmtId="164" fontId="38" fillId="0" borderId="0" xfId="0" applyNumberFormat="1" applyFont="1" applyAlignment="1">
      <alignment horizontal="left" vertical="center"/>
    </xf>
    <xf numFmtId="0" fontId="21" fillId="0" borderId="19" xfId="0" applyFont="1" applyFill="1" applyBorder="1" applyAlignment="1">
      <alignment horizontal="left" vertical="center"/>
    </xf>
    <xf numFmtId="0" fontId="16" fillId="0" borderId="2" xfId="0" applyFont="1" applyFill="1" applyBorder="1" applyAlignment="1">
      <alignment horizontal="right" vertical="center"/>
    </xf>
    <xf numFmtId="0" fontId="19" fillId="0" borderId="65" xfId="0" applyFont="1" applyFill="1" applyBorder="1" applyAlignment="1">
      <alignment vertical="center"/>
    </xf>
    <xf numFmtId="0" fontId="19" fillId="0" borderId="30" xfId="0" applyFont="1" applyFill="1" applyBorder="1" applyAlignment="1">
      <alignment vertical="center"/>
    </xf>
    <xf numFmtId="0" fontId="19" fillId="0" borderId="40" xfId="0" applyFont="1" applyFill="1" applyBorder="1" applyAlignment="1">
      <alignment vertical="center"/>
    </xf>
    <xf numFmtId="0" fontId="19" fillId="0" borderId="0" xfId="0" applyFont="1" applyFill="1" applyBorder="1" applyAlignment="1">
      <alignment vertical="center"/>
    </xf>
    <xf numFmtId="0" fontId="23" fillId="0" borderId="23" xfId="0" applyFont="1" applyFill="1" applyBorder="1" applyAlignment="1">
      <alignment horizontal="left" vertical="center"/>
    </xf>
    <xf numFmtId="0" fontId="23" fillId="0" borderId="67" xfId="0" applyFont="1" applyFill="1" applyBorder="1" applyAlignment="1">
      <alignment horizontal="left" vertical="center"/>
    </xf>
    <xf numFmtId="0" fontId="23" fillId="0" borderId="22" xfId="0" applyFont="1" applyFill="1" applyBorder="1" applyAlignment="1">
      <alignment horizontal="right" vertical="center"/>
    </xf>
    <xf numFmtId="0" fontId="19" fillId="0" borderId="101" xfId="0" applyFont="1" applyFill="1" applyBorder="1" applyAlignment="1">
      <alignment vertical="center"/>
    </xf>
    <xf numFmtId="0" fontId="19" fillId="0" borderId="102" xfId="0" applyFont="1" applyFill="1" applyBorder="1" applyAlignment="1">
      <alignment vertical="center"/>
    </xf>
    <xf numFmtId="0" fontId="21" fillId="0" borderId="2" xfId="0" applyFont="1" applyFill="1" applyBorder="1" applyAlignment="1">
      <alignment horizontal="right" vertical="center"/>
    </xf>
    <xf numFmtId="0" fontId="24" fillId="0" borderId="0" xfId="0" applyFont="1" applyFill="1"/>
    <xf numFmtId="0" fontId="12" fillId="0" borderId="0" xfId="0" applyFont="1" applyFill="1"/>
    <xf numFmtId="17" fontId="0" fillId="0" borderId="0" xfId="0" applyNumberFormat="1"/>
    <xf numFmtId="0" fontId="44" fillId="0" borderId="0" xfId="0" applyFont="1"/>
    <xf numFmtId="14" fontId="44" fillId="0" borderId="0" xfId="0" applyNumberFormat="1" applyFont="1"/>
    <xf numFmtId="0" fontId="51" fillId="0" borderId="0" xfId="0" applyFont="1" applyAlignment="1">
      <alignment vertical="top"/>
    </xf>
    <xf numFmtId="0" fontId="51" fillId="0" borderId="0" xfId="0" applyFont="1" applyAlignment="1">
      <alignment horizontal="left" wrapText="1"/>
    </xf>
    <xf numFmtId="0" fontId="51"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xf>
    <xf numFmtId="0" fontId="44" fillId="0" borderId="0" xfId="0" applyFont="1" applyAlignment="1">
      <alignment wrapText="1"/>
    </xf>
    <xf numFmtId="8" fontId="44" fillId="0" borderId="0" xfId="0" applyNumberFormat="1" applyFont="1"/>
    <xf numFmtId="0" fontId="44" fillId="0" borderId="0" xfId="0" applyNumberFormat="1" applyFont="1"/>
    <xf numFmtId="0" fontId="52" fillId="0" borderId="0" xfId="0" applyFont="1" applyAlignment="1">
      <alignment vertical="top"/>
    </xf>
    <xf numFmtId="0" fontId="52" fillId="0" borderId="0" xfId="0" applyFont="1" applyAlignment="1">
      <alignment vertical="top" wrapText="1"/>
    </xf>
    <xf numFmtId="0" fontId="52" fillId="0" borderId="0" xfId="0" applyFont="1" applyAlignment="1">
      <alignment horizontal="left" vertical="top"/>
    </xf>
    <xf numFmtId="0" fontId="52" fillId="0" borderId="0" xfId="0" applyFont="1"/>
    <xf numFmtId="164" fontId="44" fillId="0" borderId="0" xfId="0" applyNumberFormat="1" applyFont="1" applyFill="1" applyBorder="1" applyAlignment="1">
      <alignment horizontal="left" vertical="top"/>
    </xf>
    <xf numFmtId="164" fontId="12" fillId="0" borderId="0" xfId="0" applyNumberFormat="1" applyFont="1" applyFill="1" applyBorder="1" applyAlignment="1">
      <alignment horizontal="left" vertical="top"/>
    </xf>
    <xf numFmtId="0" fontId="53" fillId="0" borderId="0" xfId="0" applyFont="1"/>
    <xf numFmtId="164" fontId="12" fillId="8" borderId="21" xfId="0" applyNumberFormat="1" applyFont="1" applyFill="1" applyBorder="1" applyAlignment="1">
      <alignment horizontal="left" vertical="center"/>
    </xf>
    <xf numFmtId="14" fontId="12" fillId="0" borderId="0" xfId="0" applyNumberFormat="1" applyFont="1" applyAlignment="1">
      <alignment horizontal="left" vertical="center"/>
    </xf>
    <xf numFmtId="0" fontId="39" fillId="0" borderId="0" xfId="0" applyFont="1" applyAlignment="1">
      <alignment vertical="center"/>
    </xf>
    <xf numFmtId="0" fontId="11" fillId="12" borderId="3" xfId="0" applyFont="1" applyFill="1" applyBorder="1" applyAlignment="1">
      <alignment vertical="center"/>
    </xf>
    <xf numFmtId="0" fontId="11" fillId="12" borderId="3" xfId="0" applyFont="1" applyFill="1" applyBorder="1" applyAlignment="1">
      <alignment horizontal="right" vertical="center"/>
    </xf>
    <xf numFmtId="0" fontId="11" fillId="12" borderId="19" xfId="0" applyFont="1" applyFill="1" applyBorder="1" applyAlignment="1">
      <alignment horizontal="right" vertical="center"/>
    </xf>
    <xf numFmtId="0" fontId="11" fillId="12" borderId="19" xfId="0" applyFont="1" applyFill="1" applyBorder="1" applyAlignment="1">
      <alignment vertical="center"/>
    </xf>
    <xf numFmtId="0" fontId="11" fillId="12" borderId="3" xfId="0" applyFont="1" applyFill="1" applyBorder="1" applyAlignment="1">
      <alignment horizontal="right"/>
    </xf>
    <xf numFmtId="0" fontId="11" fillId="12" borderId="2" xfId="0" applyNumberFormat="1" applyFont="1" applyFill="1" applyBorder="1" applyAlignment="1">
      <alignment horizontal="right" vertical="center"/>
    </xf>
    <xf numFmtId="165" fontId="11" fillId="12" borderId="2" xfId="0" applyNumberFormat="1" applyFont="1" applyFill="1" applyBorder="1" applyAlignment="1">
      <alignment horizontal="right" vertical="center"/>
    </xf>
    <xf numFmtId="0" fontId="11" fillId="12" borderId="73" xfId="0" applyFont="1" applyFill="1" applyBorder="1" applyAlignment="1">
      <alignment horizontal="center" vertical="center" wrapText="1"/>
    </xf>
    <xf numFmtId="0" fontId="11" fillId="12" borderId="35" xfId="0" applyFont="1" applyFill="1" applyBorder="1" applyAlignment="1">
      <alignment horizontal="center" vertical="center" wrapText="1"/>
    </xf>
    <xf numFmtId="0" fontId="25" fillId="12" borderId="35" xfId="0" applyFont="1" applyFill="1" applyBorder="1" applyAlignment="1">
      <alignment horizontal="center" vertical="center" wrapText="1"/>
    </xf>
    <xf numFmtId="0" fontId="11" fillId="12" borderId="54" xfId="0" applyFont="1" applyFill="1" applyBorder="1" applyAlignment="1">
      <alignment horizontal="center" vertical="center" wrapText="1"/>
    </xf>
    <xf numFmtId="0" fontId="17" fillId="12" borderId="0" xfId="0" applyFont="1" applyFill="1" applyBorder="1" applyAlignment="1">
      <alignment horizontal="left" vertical="center"/>
    </xf>
    <xf numFmtId="0" fontId="17" fillId="12" borderId="0" xfId="0" applyFont="1" applyFill="1" applyAlignment="1">
      <alignment horizontal="left" vertical="center"/>
    </xf>
    <xf numFmtId="0" fontId="8" fillId="12" borderId="0" xfId="0" applyFont="1" applyFill="1" applyAlignment="1">
      <alignment horizontal="left" vertical="center"/>
    </xf>
    <xf numFmtId="4" fontId="11" fillId="12" borderId="2" xfId="0" applyNumberFormat="1" applyFont="1" applyFill="1" applyBorder="1" applyAlignment="1">
      <alignment horizontal="right" vertical="center"/>
    </xf>
    <xf numFmtId="4" fontId="11" fillId="12" borderId="19" xfId="0" applyNumberFormat="1" applyFont="1" applyFill="1" applyBorder="1" applyAlignment="1">
      <alignment horizontal="right" vertical="center"/>
    </xf>
    <xf numFmtId="0" fontId="17" fillId="12" borderId="77" xfId="0" applyFont="1" applyFill="1" applyBorder="1" applyAlignment="1">
      <alignment horizontal="left" vertical="center"/>
    </xf>
    <xf numFmtId="4" fontId="11" fillId="12" borderId="22" xfId="0" applyNumberFormat="1" applyFont="1" applyFill="1" applyBorder="1" applyAlignment="1">
      <alignment horizontal="right" vertical="center"/>
    </xf>
    <xf numFmtId="4" fontId="11" fillId="12" borderId="80" xfId="0" applyNumberFormat="1" applyFont="1" applyFill="1" applyBorder="1" applyAlignment="1">
      <alignment horizontal="right" vertical="center"/>
    </xf>
    <xf numFmtId="4" fontId="11" fillId="12" borderId="23" xfId="0" applyNumberFormat="1" applyFont="1" applyFill="1" applyBorder="1" applyAlignment="1">
      <alignment horizontal="right" vertical="center"/>
    </xf>
    <xf numFmtId="164" fontId="12" fillId="12" borderId="17" xfId="0" applyNumberFormat="1" applyFont="1" applyFill="1" applyBorder="1" applyAlignment="1">
      <alignment horizontal="left" vertical="top"/>
    </xf>
    <xf numFmtId="0" fontId="8" fillId="12" borderId="0" xfId="0" applyFont="1" applyFill="1" applyBorder="1" applyAlignment="1">
      <alignment horizontal="left" vertical="center"/>
    </xf>
    <xf numFmtId="164" fontId="12" fillId="0" borderId="21" xfId="0" applyNumberFormat="1" applyFont="1" applyFill="1" applyBorder="1" applyAlignment="1">
      <alignment horizontal="left" vertical="top"/>
    </xf>
    <xf numFmtId="0" fontId="8" fillId="0" borderId="1" xfId="0" applyFont="1" applyBorder="1" applyAlignment="1">
      <alignment horizontal="left" vertical="top" wrapText="1"/>
    </xf>
    <xf numFmtId="0" fontId="1" fillId="0" borderId="1" xfId="0" applyFont="1" applyBorder="1"/>
    <xf numFmtId="0" fontId="6" fillId="0" borderId="3" xfId="0" applyFont="1" applyBorder="1" applyAlignment="1">
      <alignment horizontal="left" wrapText="1"/>
    </xf>
    <xf numFmtId="0" fontId="6" fillId="0" borderId="3" xfId="0" applyFont="1" applyBorder="1" applyAlignment="1">
      <alignment wrapText="1"/>
    </xf>
    <xf numFmtId="0" fontId="0" fillId="0" borderId="0" xfId="0" applyAlignment="1">
      <alignment horizontal="left"/>
    </xf>
    <xf numFmtId="0" fontId="0" fillId="0" borderId="0" xfId="0" applyAlignment="1">
      <alignment horizontal="center"/>
    </xf>
    <xf numFmtId="164" fontId="12" fillId="8" borderId="19" xfId="0" applyNumberFormat="1" applyFont="1" applyFill="1" applyBorder="1" applyAlignment="1">
      <alignment horizontal="left" vertical="center"/>
    </xf>
    <xf numFmtId="164" fontId="12" fillId="8" borderId="3" xfId="0" applyNumberFormat="1" applyFont="1" applyFill="1" applyBorder="1" applyAlignment="1">
      <alignment horizontal="left" vertical="center"/>
    </xf>
    <xf numFmtId="164" fontId="12" fillId="8" borderId="20" xfId="0" applyNumberFormat="1" applyFont="1" applyFill="1" applyBorder="1" applyAlignment="1">
      <alignment horizontal="left" vertical="center"/>
    </xf>
    <xf numFmtId="0" fontId="12" fillId="8" borderId="21" xfId="0" applyFont="1" applyFill="1" applyBorder="1" applyAlignment="1">
      <alignment horizontal="left" vertical="center"/>
    </xf>
    <xf numFmtId="0" fontId="12" fillId="8" borderId="1" xfId="0" applyFont="1" applyFill="1" applyBorder="1" applyAlignment="1">
      <alignment horizontal="left" vertical="center"/>
    </xf>
    <xf numFmtId="0" fontId="12" fillId="8" borderId="43" xfId="0" applyFont="1" applyFill="1" applyBorder="1" applyAlignment="1">
      <alignment horizontal="left" vertical="center"/>
    </xf>
    <xf numFmtId="0" fontId="12" fillId="8" borderId="19" xfId="0" applyFont="1" applyFill="1" applyBorder="1" applyAlignment="1">
      <alignment horizontal="left" vertical="center"/>
    </xf>
    <xf numFmtId="0" fontId="12" fillId="8" borderId="3" xfId="0" applyFont="1" applyFill="1" applyBorder="1" applyAlignment="1">
      <alignment horizontal="left" vertical="center"/>
    </xf>
    <xf numFmtId="0" fontId="12" fillId="8" borderId="20" xfId="0" applyFont="1" applyFill="1" applyBorder="1" applyAlignment="1">
      <alignment horizontal="left" vertical="center"/>
    </xf>
    <xf numFmtId="0" fontId="11" fillId="0" borderId="4" xfId="0" applyFont="1" applyFill="1" applyBorder="1" applyAlignment="1">
      <alignment horizontal="left"/>
    </xf>
    <xf numFmtId="0" fontId="11" fillId="0" borderId="15" xfId="0" applyFont="1" applyFill="1" applyBorder="1" applyAlignment="1">
      <alignment horizontal="left"/>
    </xf>
    <xf numFmtId="164" fontId="12" fillId="3" borderId="87" xfId="0" applyNumberFormat="1" applyFont="1" applyFill="1" applyBorder="1" applyAlignment="1">
      <alignment horizontal="left" vertical="center"/>
    </xf>
    <xf numFmtId="164" fontId="12" fillId="3" borderId="86" xfId="0" applyNumberFormat="1" applyFont="1" applyFill="1" applyBorder="1" applyAlignment="1">
      <alignment horizontal="left" vertical="center"/>
    </xf>
    <xf numFmtId="164" fontId="12" fillId="3" borderId="88" xfId="0" applyNumberFormat="1" applyFont="1" applyFill="1" applyBorder="1" applyAlignment="1">
      <alignment horizontal="left" vertical="center"/>
    </xf>
    <xf numFmtId="0" fontId="8" fillId="8" borderId="2" xfId="0" applyFont="1" applyFill="1" applyBorder="1"/>
    <xf numFmtId="0" fontId="12" fillId="8" borderId="2" xfId="0" applyFont="1" applyFill="1" applyBorder="1" applyAlignment="1">
      <alignment horizontal="left"/>
    </xf>
    <xf numFmtId="0" fontId="12" fillId="8" borderId="2" xfId="0" applyFont="1" applyFill="1" applyBorder="1" applyAlignment="1">
      <alignment horizontal="left" vertical="center"/>
    </xf>
    <xf numFmtId="0" fontId="12" fillId="8" borderId="2" xfId="0" applyFont="1" applyFill="1" applyBorder="1" applyAlignment="1"/>
    <xf numFmtId="0" fontId="16" fillId="0" borderId="0" xfId="0" applyFont="1" applyFill="1" applyBorder="1" applyAlignment="1">
      <alignment horizontal="left" vertical="center"/>
    </xf>
    <xf numFmtId="0" fontId="12" fillId="0" borderId="0" xfId="0" applyFont="1" applyFill="1" applyBorder="1" applyAlignment="1">
      <alignment horizontal="left" vertical="center"/>
    </xf>
    <xf numFmtId="0" fontId="16" fillId="0" borderId="31" xfId="0" applyFont="1" applyFill="1" applyBorder="1" applyAlignment="1">
      <alignment horizontal="left" vertical="center"/>
    </xf>
    <xf numFmtId="0" fontId="12" fillId="0" borderId="32" xfId="0" applyFont="1" applyFill="1" applyBorder="1" applyAlignment="1">
      <alignment horizontal="left" vertical="center"/>
    </xf>
    <xf numFmtId="0" fontId="11" fillId="0" borderId="89" xfId="0" applyFont="1" applyFill="1" applyBorder="1" applyAlignment="1">
      <alignment horizontal="left" vertical="center"/>
    </xf>
    <xf numFmtId="0" fontId="11" fillId="0" borderId="90" xfId="0" applyFont="1" applyFill="1" applyBorder="1" applyAlignment="1">
      <alignment horizontal="left" vertical="center"/>
    </xf>
    <xf numFmtId="0" fontId="16" fillId="9" borderId="2" xfId="0" applyFont="1" applyFill="1" applyBorder="1" applyAlignment="1">
      <alignment horizontal="left" vertical="center"/>
    </xf>
    <xf numFmtId="0" fontId="12" fillId="10" borderId="19" xfId="0" applyFont="1" applyFill="1" applyBorder="1" applyAlignment="1">
      <alignment horizontal="left" vertical="center"/>
    </xf>
    <xf numFmtId="0" fontId="16" fillId="9" borderId="22" xfId="0" applyFont="1" applyFill="1" applyBorder="1" applyAlignment="1">
      <alignment horizontal="left" vertical="center"/>
    </xf>
    <xf numFmtId="0" fontId="12" fillId="10" borderId="23" xfId="0" applyFont="1" applyFill="1" applyBorder="1" applyAlignment="1">
      <alignment horizontal="left" vertical="center"/>
    </xf>
    <xf numFmtId="164" fontId="12" fillId="3" borderId="36" xfId="0" applyNumberFormat="1" applyFont="1" applyFill="1" applyBorder="1" applyAlignment="1">
      <alignment horizontal="left" vertical="center"/>
    </xf>
    <xf numFmtId="164" fontId="12" fillId="3" borderId="37" xfId="0" applyNumberFormat="1" applyFont="1" applyFill="1" applyBorder="1" applyAlignment="1">
      <alignment horizontal="left" vertical="center"/>
    </xf>
    <xf numFmtId="0" fontId="16" fillId="9" borderId="19" xfId="0" applyFont="1" applyFill="1" applyBorder="1" applyAlignment="1">
      <alignment vertical="center"/>
    </xf>
    <xf numFmtId="0" fontId="12" fillId="10" borderId="20" xfId="0" applyFont="1" applyFill="1" applyBorder="1" applyAlignment="1">
      <alignment vertical="center"/>
    </xf>
    <xf numFmtId="0" fontId="11" fillId="0" borderId="26" xfId="0" applyFont="1" applyFill="1" applyBorder="1" applyAlignment="1">
      <alignment horizontal="left" vertical="center"/>
    </xf>
    <xf numFmtId="0" fontId="11" fillId="0" borderId="33" xfId="0" applyFont="1" applyFill="1" applyBorder="1" applyAlignment="1">
      <alignment horizontal="left" vertical="center"/>
    </xf>
    <xf numFmtId="0" fontId="11" fillId="0" borderId="34" xfId="0" applyFont="1" applyFill="1" applyBorder="1" applyAlignment="1">
      <alignment horizontal="left" vertical="center"/>
    </xf>
    <xf numFmtId="0" fontId="11" fillId="0" borderId="42" xfId="0" applyFont="1" applyFill="1" applyBorder="1" applyAlignment="1">
      <alignment horizontal="left" vertical="center"/>
    </xf>
    <xf numFmtId="0" fontId="16" fillId="9" borderId="20" xfId="0" applyFont="1" applyFill="1" applyBorder="1" applyAlignment="1">
      <alignment vertical="center"/>
    </xf>
    <xf numFmtId="0" fontId="11" fillId="0" borderId="50" xfId="0" applyFont="1" applyFill="1" applyBorder="1" applyAlignment="1">
      <alignment horizontal="left" vertical="center"/>
    </xf>
    <xf numFmtId="164" fontId="20" fillId="0" borderId="91" xfId="0" applyNumberFormat="1" applyFont="1" applyFill="1" applyBorder="1" applyAlignment="1">
      <alignment horizontal="left" vertical="center"/>
    </xf>
    <xf numFmtId="164" fontId="20" fillId="0" borderId="92" xfId="0" applyNumberFormat="1" applyFont="1" applyFill="1" applyBorder="1" applyAlignment="1">
      <alignment horizontal="left" vertical="center"/>
    </xf>
    <xf numFmtId="164" fontId="12" fillId="0" borderId="21" xfId="0" applyNumberFormat="1" applyFont="1" applyFill="1" applyBorder="1" applyAlignment="1">
      <alignment horizontal="left" vertical="top" wrapText="1"/>
    </xf>
    <xf numFmtId="164" fontId="12" fillId="0" borderId="1" xfId="0" applyNumberFormat="1" applyFont="1" applyFill="1" applyBorder="1" applyAlignment="1">
      <alignment horizontal="left" vertical="top" wrapText="1"/>
    </xf>
    <xf numFmtId="164" fontId="12" fillId="0" borderId="43" xfId="0" applyNumberFormat="1" applyFont="1" applyFill="1" applyBorder="1" applyAlignment="1">
      <alignment horizontal="left" vertical="top" wrapText="1"/>
    </xf>
    <xf numFmtId="164" fontId="12" fillId="0" borderId="19" xfId="0" applyNumberFormat="1" applyFont="1" applyFill="1" applyBorder="1" applyAlignment="1">
      <alignment horizontal="left" vertical="top" wrapText="1"/>
    </xf>
    <xf numFmtId="164" fontId="27" fillId="0" borderId="3" xfId="0" applyNumberFormat="1" applyFont="1" applyFill="1" applyBorder="1" applyAlignment="1">
      <alignment horizontal="left" vertical="top" wrapText="1"/>
    </xf>
    <xf numFmtId="164" fontId="27" fillId="0" borderId="20" xfId="0" applyNumberFormat="1" applyFont="1" applyFill="1" applyBorder="1" applyAlignment="1">
      <alignment horizontal="left" vertical="top" wrapText="1"/>
    </xf>
    <xf numFmtId="164" fontId="27" fillId="0" borderId="19" xfId="0" applyNumberFormat="1" applyFont="1" applyFill="1" applyBorder="1" applyAlignment="1">
      <alignment horizontal="left" vertical="top" wrapText="1"/>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10" fillId="9" borderId="0" xfId="0" applyFont="1" applyFill="1" applyAlignment="1">
      <alignment horizontal="center" vertical="center"/>
    </xf>
    <xf numFmtId="0" fontId="7" fillId="9" borderId="0" xfId="0" applyFont="1" applyFill="1" applyAlignment="1">
      <alignment horizontal="center" vertical="center"/>
    </xf>
    <xf numFmtId="0" fontId="20" fillId="0" borderId="62" xfId="0" applyNumberFormat="1" applyFont="1" applyFill="1" applyBorder="1" applyAlignment="1">
      <alignment vertical="center"/>
    </xf>
    <xf numFmtId="0" fontId="20" fillId="0" borderId="63" xfId="0" applyNumberFormat="1" applyFont="1" applyFill="1" applyBorder="1" applyAlignment="1">
      <alignment vertical="center"/>
    </xf>
    <xf numFmtId="0" fontId="20" fillId="0" borderId="64" xfId="0" applyNumberFormat="1" applyFont="1" applyFill="1" applyBorder="1" applyAlignment="1">
      <alignment vertical="center"/>
    </xf>
    <xf numFmtId="0" fontId="19" fillId="0" borderId="65" xfId="0" applyFont="1" applyFill="1" applyBorder="1" applyAlignment="1">
      <alignment horizontal="left" vertical="center"/>
    </xf>
    <xf numFmtId="0" fontId="19" fillId="0" borderId="30" xfId="0" applyFont="1" applyFill="1" applyBorder="1" applyAlignment="1">
      <alignment horizontal="left" vertical="center"/>
    </xf>
    <xf numFmtId="0" fontId="19" fillId="0" borderId="66" xfId="0" applyFont="1" applyFill="1" applyBorder="1" applyAlignment="1">
      <alignment horizontal="left" vertical="center"/>
    </xf>
    <xf numFmtId="0" fontId="11" fillId="0" borderId="59" xfId="0" applyFont="1" applyFill="1" applyBorder="1" applyAlignment="1">
      <alignment horizontal="left" vertical="center"/>
    </xf>
    <xf numFmtId="0" fontId="11" fillId="0" borderId="3" xfId="0" applyFont="1" applyFill="1" applyBorder="1" applyAlignment="1">
      <alignment horizontal="left" vertical="center"/>
    </xf>
    <xf numFmtId="0" fontId="11" fillId="0" borderId="60" xfId="0" applyFont="1" applyFill="1" applyBorder="1" applyAlignment="1">
      <alignment horizontal="left" vertical="center"/>
    </xf>
    <xf numFmtId="0" fontId="11" fillId="0" borderId="68" xfId="0" applyFont="1" applyFill="1" applyBorder="1" applyAlignment="1">
      <alignment horizontal="left" vertical="center"/>
    </xf>
    <xf numFmtId="0" fontId="11" fillId="0" borderId="69" xfId="0" applyFont="1" applyFill="1" applyBorder="1" applyAlignment="1">
      <alignment horizontal="left" vertical="center"/>
    </xf>
    <xf numFmtId="0" fontId="11" fillId="0" borderId="70" xfId="0" applyFont="1" applyFill="1" applyBorder="1" applyAlignment="1">
      <alignment horizontal="left" vertical="center"/>
    </xf>
    <xf numFmtId="0" fontId="19" fillId="0" borderId="45" xfId="0" applyFont="1" applyFill="1" applyBorder="1" applyAlignment="1">
      <alignment horizontal="left" vertical="center"/>
    </xf>
    <xf numFmtId="0" fontId="19" fillId="0" borderId="46" xfId="0" applyFont="1" applyFill="1" applyBorder="1" applyAlignment="1">
      <alignment horizontal="left" vertical="center"/>
    </xf>
    <xf numFmtId="0" fontId="20" fillId="0" borderId="62" xfId="0" applyNumberFormat="1" applyFont="1" applyFill="1" applyBorder="1" applyAlignment="1">
      <alignment horizontal="left" vertical="center"/>
    </xf>
    <xf numFmtId="0" fontId="20" fillId="0" borderId="63" xfId="0" applyNumberFormat="1" applyFont="1" applyFill="1" applyBorder="1" applyAlignment="1">
      <alignment horizontal="left" vertical="center"/>
    </xf>
    <xf numFmtId="0" fontId="20" fillId="0" borderId="74" xfId="0" applyNumberFormat="1" applyFont="1" applyFill="1" applyBorder="1" applyAlignment="1">
      <alignment horizontal="left" vertical="center"/>
    </xf>
    <xf numFmtId="0" fontId="19" fillId="0" borderId="55" xfId="0" applyFont="1" applyFill="1" applyBorder="1" applyAlignment="1">
      <alignment horizontal="left" vertical="center"/>
    </xf>
    <xf numFmtId="0" fontId="19" fillId="0" borderId="56" xfId="0" applyFont="1" applyFill="1" applyBorder="1" applyAlignment="1">
      <alignment horizontal="left" vertical="center"/>
    </xf>
    <xf numFmtId="0" fontId="11" fillId="0" borderId="57" xfId="0" applyFont="1" applyFill="1" applyBorder="1" applyAlignment="1">
      <alignment horizontal="left" vertical="center"/>
    </xf>
    <xf numFmtId="0" fontId="11" fillId="0" borderId="1" xfId="0" applyFont="1" applyFill="1" applyBorder="1" applyAlignment="1">
      <alignment horizontal="left" vertical="center"/>
    </xf>
    <xf numFmtId="0" fontId="11" fillId="0" borderId="58" xfId="0" applyFont="1" applyFill="1" applyBorder="1" applyAlignment="1">
      <alignment horizontal="left" vertical="center"/>
    </xf>
    <xf numFmtId="0" fontId="20" fillId="0" borderId="59" xfId="0" applyNumberFormat="1" applyFont="1" applyFill="1" applyBorder="1" applyAlignment="1">
      <alignment horizontal="left" vertical="center"/>
    </xf>
    <xf numFmtId="0" fontId="20" fillId="0" borderId="3" xfId="0" applyNumberFormat="1" applyFont="1" applyFill="1" applyBorder="1" applyAlignment="1">
      <alignment horizontal="left" vertical="center"/>
    </xf>
    <xf numFmtId="0" fontId="20" fillId="0" borderId="60" xfId="0" applyNumberFormat="1" applyFont="1" applyFill="1" applyBorder="1" applyAlignment="1">
      <alignment horizontal="left" vertical="center"/>
    </xf>
    <xf numFmtId="0" fontId="11" fillId="0" borderId="59" xfId="0" applyFont="1" applyFill="1" applyBorder="1" applyAlignment="1">
      <alignment vertical="center"/>
    </xf>
    <xf numFmtId="0" fontId="11" fillId="0" borderId="3" xfId="0" applyFont="1" applyFill="1" applyBorder="1" applyAlignment="1">
      <alignment vertical="center"/>
    </xf>
    <xf numFmtId="0" fontId="11" fillId="0" borderId="60" xfId="0" applyFont="1" applyFill="1" applyBorder="1" applyAlignment="1">
      <alignment vertical="center"/>
    </xf>
    <xf numFmtId="164" fontId="11" fillId="0" borderId="19" xfId="0" applyNumberFormat="1" applyFont="1" applyFill="1" applyBorder="1" applyAlignment="1">
      <alignment horizontal="left" vertical="top" wrapText="1"/>
    </xf>
    <xf numFmtId="164" fontId="11" fillId="0" borderId="3" xfId="0" applyNumberFormat="1" applyFont="1" applyFill="1" applyBorder="1" applyAlignment="1">
      <alignment horizontal="left" vertical="top" wrapText="1"/>
    </xf>
    <xf numFmtId="164" fontId="11" fillId="0" borderId="20" xfId="0" applyNumberFormat="1" applyFont="1" applyFill="1" applyBorder="1" applyAlignment="1">
      <alignment horizontal="left" vertical="top" wrapText="1"/>
    </xf>
    <xf numFmtId="164" fontId="11" fillId="0" borderId="21" xfId="0" applyNumberFormat="1" applyFont="1" applyFill="1" applyBorder="1" applyAlignment="1">
      <alignment horizontal="left" vertical="top" wrapText="1"/>
    </xf>
    <xf numFmtId="164" fontId="11" fillId="0" borderId="1" xfId="0" applyNumberFormat="1" applyFont="1" applyFill="1" applyBorder="1" applyAlignment="1">
      <alignment horizontal="left" vertical="top" wrapText="1"/>
    </xf>
    <xf numFmtId="164" fontId="11" fillId="0" borderId="43" xfId="0" applyNumberFormat="1" applyFont="1" applyFill="1" applyBorder="1" applyAlignment="1">
      <alignment horizontal="left" vertical="top" wrapText="1"/>
    </xf>
    <xf numFmtId="0" fontId="38" fillId="18" borderId="2" xfId="1" applyFont="1" applyFill="1" applyBorder="1" applyAlignment="1" applyProtection="1">
      <alignment horizontal="left" vertical="center"/>
    </xf>
    <xf numFmtId="0" fontId="38" fillId="18" borderId="2" xfId="0" applyFont="1" applyFill="1" applyBorder="1" applyAlignment="1">
      <alignment horizontal="left" vertical="center"/>
    </xf>
    <xf numFmtId="0" fontId="11" fillId="0" borderId="9" xfId="0" applyFont="1" applyFill="1" applyBorder="1" applyAlignment="1">
      <alignment horizontal="left"/>
    </xf>
    <xf numFmtId="0" fontId="11" fillId="0" borderId="14" xfId="0" applyFont="1" applyFill="1" applyBorder="1" applyAlignment="1">
      <alignment horizontal="left"/>
    </xf>
    <xf numFmtId="0" fontId="52" fillId="0" borderId="0" xfId="0" applyFont="1" applyAlignment="1">
      <alignment horizontal="left" vertical="top" wrapText="1"/>
    </xf>
    <xf numFmtId="164" fontId="42" fillId="0" borderId="0" xfId="0" applyNumberFormat="1" applyFont="1" applyFill="1" applyBorder="1" applyAlignment="1">
      <alignment horizontal="left" vertical="top" wrapText="1"/>
    </xf>
    <xf numFmtId="164" fontId="20" fillId="0" borderId="0" xfId="0" applyNumberFormat="1" applyFont="1" applyFill="1" applyBorder="1" applyAlignment="1">
      <alignment horizontal="left" vertical="center"/>
    </xf>
    <xf numFmtId="0" fontId="21" fillId="2" borderId="19" xfId="0" applyFont="1" applyFill="1" applyBorder="1" applyAlignment="1">
      <alignment horizontal="left" vertical="center"/>
    </xf>
    <xf numFmtId="0" fontId="21" fillId="2" borderId="20" xfId="0" applyFont="1" applyFill="1" applyBorder="1" applyAlignment="1">
      <alignment horizontal="left" vertical="center"/>
    </xf>
    <xf numFmtId="0" fontId="22" fillId="0" borderId="19" xfId="0" applyFont="1" applyFill="1" applyBorder="1" applyAlignment="1">
      <alignment horizontal="left" vertical="center"/>
    </xf>
    <xf numFmtId="0" fontId="22" fillId="0" borderId="20" xfId="0" applyFont="1" applyFill="1" applyBorder="1" applyAlignment="1">
      <alignment horizontal="left" vertical="center"/>
    </xf>
    <xf numFmtId="0" fontId="11" fillId="0" borderId="75" xfId="0" applyFont="1" applyFill="1" applyBorder="1" applyAlignment="1">
      <alignment horizontal="left" vertical="center"/>
    </xf>
    <xf numFmtId="0" fontId="11" fillId="0" borderId="76" xfId="0" applyFont="1" applyFill="1" applyBorder="1" applyAlignment="1">
      <alignment horizontal="left" vertical="center"/>
    </xf>
    <xf numFmtId="0" fontId="22" fillId="0" borderId="78" xfId="0" applyFont="1" applyFill="1" applyBorder="1" applyAlignment="1">
      <alignment horizontal="left" vertical="center"/>
    </xf>
    <xf numFmtId="0" fontId="22" fillId="0" borderId="79" xfId="0" applyFont="1" applyFill="1" applyBorder="1" applyAlignment="1">
      <alignment horizontal="left" vertical="center"/>
    </xf>
    <xf numFmtId="0" fontId="11" fillId="0" borderId="99"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59"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60" xfId="0" applyNumberFormat="1" applyFont="1" applyFill="1" applyBorder="1" applyAlignment="1">
      <alignment horizontal="center" vertical="center" wrapText="1"/>
    </xf>
    <xf numFmtId="0" fontId="41" fillId="8" borderId="19" xfId="0" applyFont="1" applyFill="1" applyBorder="1" applyAlignment="1">
      <alignment horizontal="left" vertical="center"/>
    </xf>
    <xf numFmtId="0" fontId="41" fillId="8" borderId="3" xfId="0" applyFont="1" applyFill="1" applyBorder="1" applyAlignment="1">
      <alignment horizontal="left" vertical="center"/>
    </xf>
    <xf numFmtId="0" fontId="41" fillId="8" borderId="20" xfId="0" applyFont="1" applyFill="1" applyBorder="1" applyAlignment="1">
      <alignment horizontal="left" vertical="center"/>
    </xf>
    <xf numFmtId="0" fontId="41" fillId="8" borderId="19" xfId="0" applyFont="1" applyFill="1" applyBorder="1" applyAlignment="1">
      <alignment horizontal="center" vertical="center"/>
    </xf>
    <xf numFmtId="0" fontId="41" fillId="8" borderId="20" xfId="0" applyFont="1" applyFill="1" applyBorder="1" applyAlignment="1">
      <alignment horizontal="center" vertical="center"/>
    </xf>
    <xf numFmtId="0" fontId="21" fillId="9" borderId="19" xfId="0" applyFont="1" applyFill="1" applyBorder="1" applyAlignment="1">
      <alignment horizontal="left" vertical="center"/>
    </xf>
    <xf numFmtId="0" fontId="21" fillId="9" borderId="20" xfId="0" applyFont="1" applyFill="1" applyBorder="1" applyAlignment="1">
      <alignment horizontal="left" vertical="center"/>
    </xf>
    <xf numFmtId="0" fontId="41" fillId="8" borderId="3" xfId="0" applyFont="1" applyFill="1" applyBorder="1" applyAlignment="1">
      <alignment horizontal="left" wrapText="1"/>
    </xf>
    <xf numFmtId="0" fontId="12" fillId="8" borderId="3" xfId="0" applyFont="1" applyFill="1" applyBorder="1" applyAlignment="1">
      <alignment horizontal="left" vertical="center" wrapText="1"/>
    </xf>
    <xf numFmtId="0" fontId="12" fillId="8" borderId="20" xfId="0" applyFont="1" applyFill="1" applyBorder="1" applyAlignment="1">
      <alignment horizontal="left" vertical="center" wrapText="1"/>
    </xf>
    <xf numFmtId="0" fontId="11" fillId="0" borderId="8" xfId="0" applyFont="1" applyFill="1" applyBorder="1" applyAlignment="1">
      <alignment horizontal="center" vertical="center"/>
    </xf>
    <xf numFmtId="0" fontId="11" fillId="0" borderId="94" xfId="0" applyFont="1" applyFill="1" applyBorder="1" applyAlignment="1">
      <alignment horizontal="center" vertical="center"/>
    </xf>
    <xf numFmtId="164" fontId="41" fillId="3" borderId="87" xfId="0" applyNumberFormat="1" applyFont="1" applyFill="1" applyBorder="1" applyAlignment="1">
      <alignment horizontal="left" vertical="center"/>
    </xf>
    <xf numFmtId="164" fontId="41" fillId="3" borderId="86" xfId="0" applyNumberFormat="1" applyFont="1" applyFill="1" applyBorder="1" applyAlignment="1">
      <alignment horizontal="left" vertical="center"/>
    </xf>
    <xf numFmtId="164" fontId="41" fillId="3" borderId="88" xfId="0" applyNumberFormat="1" applyFont="1" applyFill="1" applyBorder="1" applyAlignment="1">
      <alignment horizontal="left" vertical="center"/>
    </xf>
    <xf numFmtId="0" fontId="41" fillId="3" borderId="21" xfId="0" applyFont="1" applyFill="1" applyBorder="1" applyAlignment="1">
      <alignment horizontal="left" vertical="center"/>
    </xf>
    <xf numFmtId="0" fontId="41" fillId="3" borderId="1" xfId="0" applyFont="1" applyFill="1" applyBorder="1" applyAlignment="1">
      <alignment horizontal="left" vertical="center"/>
    </xf>
    <xf numFmtId="0" fontId="41" fillId="3" borderId="43" xfId="0" applyFont="1" applyFill="1" applyBorder="1" applyAlignment="1">
      <alignment horizontal="left" vertical="center"/>
    </xf>
    <xf numFmtId="0" fontId="41" fillId="3" borderId="21" xfId="0" applyFont="1" applyFill="1" applyBorder="1" applyAlignment="1">
      <alignment horizontal="center" vertical="center"/>
    </xf>
    <xf numFmtId="0" fontId="41" fillId="3" borderId="43" xfId="0" applyFont="1" applyFill="1" applyBorder="1" applyAlignment="1">
      <alignment horizontal="center" vertical="center"/>
    </xf>
    <xf numFmtId="0" fontId="39" fillId="8" borderId="23" xfId="0" applyFont="1" applyFill="1" applyBorder="1" applyAlignment="1">
      <alignment horizontal="left"/>
    </xf>
    <xf numFmtId="0" fontId="39" fillId="8" borderId="24" xfId="0" applyFont="1" applyFill="1" applyBorder="1" applyAlignment="1">
      <alignment horizontal="left"/>
    </xf>
    <xf numFmtId="0" fontId="39" fillId="8" borderId="67" xfId="0" applyFont="1" applyFill="1" applyBorder="1" applyAlignment="1">
      <alignment horizontal="left"/>
    </xf>
    <xf numFmtId="0" fontId="41" fillId="3" borderId="19" xfId="0" applyFont="1" applyFill="1" applyBorder="1" applyAlignment="1">
      <alignment horizontal="center" vertical="center"/>
    </xf>
    <xf numFmtId="0" fontId="41" fillId="3" borderId="20" xfId="0" applyFont="1" applyFill="1" applyBorder="1" applyAlignment="1">
      <alignment horizontal="center" vertical="center"/>
    </xf>
    <xf numFmtId="164" fontId="41" fillId="3" borderId="19" xfId="0" applyNumberFormat="1" applyFont="1" applyFill="1" applyBorder="1" applyAlignment="1">
      <alignment horizontal="left" vertical="center"/>
    </xf>
    <xf numFmtId="164" fontId="41" fillId="3" borderId="3" xfId="0" applyNumberFormat="1" applyFont="1" applyFill="1" applyBorder="1" applyAlignment="1">
      <alignment horizontal="left" vertical="center"/>
    </xf>
    <xf numFmtId="164" fontId="41" fillId="3" borderId="20" xfId="0" applyNumberFormat="1" applyFont="1" applyFill="1" applyBorder="1" applyAlignment="1">
      <alignment horizontal="left" vertical="center"/>
    </xf>
    <xf numFmtId="0" fontId="11" fillId="0" borderId="9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97" xfId="0" applyFont="1" applyFill="1" applyBorder="1" applyAlignment="1">
      <alignment horizontal="center" vertical="center"/>
    </xf>
    <xf numFmtId="0" fontId="11" fillId="0" borderId="26" xfId="0" applyFont="1" applyFill="1" applyBorder="1" applyAlignment="1">
      <alignment horizontal="center" vertical="center"/>
    </xf>
    <xf numFmtId="164" fontId="12" fillId="3" borderId="20" xfId="0" applyNumberFormat="1" applyFont="1" applyFill="1" applyBorder="1" applyAlignment="1">
      <alignment horizontal="left" vertical="center"/>
    </xf>
    <xf numFmtId="164" fontId="12" fillId="3" borderId="38" xfId="0" applyNumberFormat="1" applyFont="1" applyFill="1" applyBorder="1" applyAlignment="1">
      <alignment horizontal="left" vertical="center"/>
    </xf>
    <xf numFmtId="0" fontId="12" fillId="3" borderId="44" xfId="0" applyFont="1" applyFill="1" applyBorder="1" applyAlignment="1">
      <alignment horizontal="left" vertical="center"/>
    </xf>
    <xf numFmtId="0" fontId="12" fillId="3" borderId="45" xfId="0" applyFont="1" applyFill="1" applyBorder="1" applyAlignment="1">
      <alignment horizontal="left" vertical="center"/>
    </xf>
    <xf numFmtId="0" fontId="12" fillId="3" borderId="46" xfId="0" applyFont="1" applyFill="1" applyBorder="1" applyAlignment="1">
      <alignment horizontal="left" vertical="center"/>
    </xf>
    <xf numFmtId="0" fontId="11" fillId="0" borderId="42" xfId="0" applyFont="1" applyFill="1" applyBorder="1" applyAlignment="1">
      <alignment horizontal="center" vertical="center"/>
    </xf>
    <xf numFmtId="0" fontId="11" fillId="0" borderId="71"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66" xfId="0" applyFont="1" applyFill="1" applyBorder="1" applyAlignment="1">
      <alignment horizontal="center" vertical="center"/>
    </xf>
    <xf numFmtId="0" fontId="23" fillId="11" borderId="23" xfId="0" applyFont="1" applyFill="1" applyBorder="1" applyAlignment="1">
      <alignment horizontal="left" vertical="center"/>
    </xf>
    <xf numFmtId="0" fontId="23" fillId="11" borderId="67" xfId="0" applyFont="1" applyFill="1" applyBorder="1" applyAlignment="1">
      <alignment horizontal="left" vertical="center"/>
    </xf>
    <xf numFmtId="0" fontId="11" fillId="0" borderId="72"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164" fontId="12" fillId="0" borderId="3" xfId="0" applyNumberFormat="1" applyFont="1" applyFill="1" applyBorder="1" applyAlignment="1">
      <alignment horizontal="left" vertical="top" wrapText="1"/>
    </xf>
    <xf numFmtId="164" fontId="12" fillId="0" borderId="20" xfId="0" applyNumberFormat="1" applyFont="1" applyFill="1" applyBorder="1" applyAlignment="1">
      <alignment horizontal="left" vertical="top" wrapText="1"/>
    </xf>
    <xf numFmtId="0" fontId="11" fillId="0" borderId="0" xfId="0" applyFont="1" applyFill="1" applyBorder="1" applyAlignment="1">
      <alignment horizontal="center" vertical="center" wrapText="1"/>
    </xf>
    <xf numFmtId="164" fontId="20" fillId="0" borderId="84" xfId="0" applyNumberFormat="1" applyFont="1" applyFill="1" applyBorder="1" applyAlignment="1">
      <alignment horizontal="left" vertical="center"/>
    </xf>
    <xf numFmtId="164" fontId="20" fillId="0" borderId="41" xfId="0" applyNumberFormat="1" applyFont="1" applyFill="1" applyBorder="1" applyAlignment="1">
      <alignment horizontal="left" vertical="center"/>
    </xf>
    <xf numFmtId="164" fontId="20" fillId="0" borderId="85" xfId="0" applyNumberFormat="1" applyFont="1" applyFill="1" applyBorder="1" applyAlignment="1">
      <alignment horizontal="left" vertical="center"/>
    </xf>
    <xf numFmtId="164" fontId="12" fillId="12" borderId="19" xfId="0" applyNumberFormat="1" applyFont="1" applyFill="1" applyBorder="1" applyAlignment="1">
      <alignment horizontal="left" vertical="top" wrapText="1"/>
    </xf>
    <xf numFmtId="164" fontId="12" fillId="12" borderId="3" xfId="0" applyNumberFormat="1" applyFont="1" applyFill="1" applyBorder="1" applyAlignment="1">
      <alignment horizontal="left" vertical="top" wrapText="1"/>
    </xf>
    <xf numFmtId="164" fontId="12" fillId="12" borderId="20" xfId="0" applyNumberFormat="1" applyFont="1" applyFill="1" applyBorder="1" applyAlignment="1">
      <alignment horizontal="left" vertical="top" wrapText="1"/>
    </xf>
    <xf numFmtId="0" fontId="11" fillId="12" borderId="59" xfId="0" applyFont="1" applyFill="1" applyBorder="1" applyAlignment="1">
      <alignment horizontal="left" vertical="center"/>
    </xf>
    <xf numFmtId="0" fontId="11" fillId="12" borderId="3" xfId="0" applyFont="1" applyFill="1" applyBorder="1" applyAlignment="1">
      <alignment horizontal="left" vertical="center"/>
    </xf>
    <xf numFmtId="0" fontId="11" fillId="12" borderId="60" xfId="0" applyFont="1" applyFill="1" applyBorder="1" applyAlignment="1">
      <alignment horizontal="left" vertical="center"/>
    </xf>
    <xf numFmtId="0" fontId="22" fillId="12" borderId="19" xfId="0" applyFont="1" applyFill="1" applyBorder="1" applyAlignment="1">
      <alignment horizontal="left" vertical="center"/>
    </xf>
    <xf numFmtId="0" fontId="22" fillId="12" borderId="20" xfId="0" applyFont="1" applyFill="1" applyBorder="1" applyAlignment="1">
      <alignment horizontal="left" vertical="center"/>
    </xf>
    <xf numFmtId="0" fontId="21" fillId="12" borderId="19" xfId="0" applyFont="1" applyFill="1" applyBorder="1" applyAlignment="1">
      <alignment horizontal="left" vertical="center"/>
    </xf>
    <xf numFmtId="0" fontId="21" fillId="12" borderId="20" xfId="0" applyFont="1" applyFill="1" applyBorder="1" applyAlignment="1">
      <alignment horizontal="left" vertical="center"/>
    </xf>
    <xf numFmtId="0" fontId="11" fillId="0" borderId="53" xfId="0" applyFont="1" applyFill="1" applyBorder="1" applyAlignment="1">
      <alignment horizontal="left" vertical="center"/>
    </xf>
    <xf numFmtId="0" fontId="11" fillId="0" borderId="41" xfId="0" applyFont="1" applyFill="1" applyBorder="1" applyAlignment="1">
      <alignment horizontal="left" vertical="center"/>
    </xf>
    <xf numFmtId="0" fontId="11" fillId="0" borderId="95" xfId="0" applyFont="1" applyFill="1" applyBorder="1" applyAlignment="1">
      <alignment horizontal="left" vertical="center"/>
    </xf>
    <xf numFmtId="164" fontId="12" fillId="8" borderId="60" xfId="0" applyNumberFormat="1" applyFont="1" applyFill="1" applyBorder="1" applyAlignment="1">
      <alignment horizontal="left" vertical="center"/>
    </xf>
    <xf numFmtId="0" fontId="11" fillId="0" borderId="85" xfId="0" applyFont="1" applyFill="1" applyBorder="1" applyAlignment="1">
      <alignment horizontal="left" vertical="center"/>
    </xf>
    <xf numFmtId="164" fontId="12" fillId="3" borderId="44" xfId="0" applyNumberFormat="1" applyFont="1" applyFill="1" applyBorder="1" applyAlignment="1">
      <alignment horizontal="left" vertical="center"/>
    </xf>
    <xf numFmtId="164" fontId="12" fillId="3" borderId="45" xfId="0" applyNumberFormat="1" applyFont="1" applyFill="1" applyBorder="1" applyAlignment="1">
      <alignment horizontal="left" vertical="center"/>
    </xf>
    <xf numFmtId="0" fontId="11" fillId="12" borderId="72" xfId="0" applyFont="1" applyFill="1" applyBorder="1" applyAlignment="1">
      <alignment horizontal="center" vertical="center" wrapText="1"/>
    </xf>
    <xf numFmtId="0" fontId="11" fillId="12" borderId="63" xfId="0" applyFont="1" applyFill="1" applyBorder="1" applyAlignment="1">
      <alignment horizontal="center" vertical="center" wrapText="1"/>
    </xf>
    <xf numFmtId="0" fontId="22" fillId="12" borderId="78" xfId="0" applyFont="1" applyFill="1" applyBorder="1" applyAlignment="1">
      <alignment horizontal="left" vertical="center"/>
    </xf>
    <xf numFmtId="0" fontId="22" fillId="12" borderId="79" xfId="0" applyFont="1" applyFill="1" applyBorder="1" applyAlignment="1">
      <alignment horizontal="left" vertical="center"/>
    </xf>
    <xf numFmtId="0" fontId="13" fillId="8" borderId="19" xfId="1" applyFill="1" applyBorder="1" applyAlignment="1" applyProtection="1">
      <alignment horizontal="left" vertical="center"/>
    </xf>
    <xf numFmtId="0" fontId="12" fillId="3" borderId="87" xfId="0" applyFont="1" applyFill="1" applyBorder="1" applyAlignment="1">
      <alignment horizontal="left" vertical="center"/>
    </xf>
    <xf numFmtId="0" fontId="12" fillId="3" borderId="86" xfId="0" applyFont="1" applyFill="1" applyBorder="1" applyAlignment="1">
      <alignment horizontal="left" vertical="center"/>
    </xf>
    <xf numFmtId="0" fontId="12" fillId="3" borderId="88" xfId="0" applyFont="1" applyFill="1" applyBorder="1" applyAlignment="1">
      <alignment horizontal="left" vertical="center"/>
    </xf>
  </cellXfs>
  <cellStyles count="16">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3</xdr:col>
          <xdr:colOff>85725</xdr:colOff>
          <xdr:row>26</xdr:row>
          <xdr:rowOff>123825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CC"/>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3</xdr:col>
          <xdr:colOff>1181100</xdr:colOff>
          <xdr:row>26</xdr:row>
          <xdr:rowOff>9525</xdr:rowOff>
        </xdr:to>
        <xdr:sp macro="" textlink="">
          <xdr:nvSpPr>
            <xdr:cNvPr id="2129" name="Object 81" hidden="1">
              <a:extLst>
                <a:ext uri="{63B3BB69-23CF-44E3-9099-C40C66FF867C}">
                  <a14:compatExt spid="_x0000_s2129"/>
                </a:ext>
              </a:extLst>
            </xdr:cNvPr>
            <xdr:cNvSpPr/>
          </xdr:nvSpPr>
          <xdr:spPr bwMode="auto">
            <a:xfrm>
              <a:off x="0" y="0"/>
              <a:ext cx="0" cy="0"/>
            </a:xfrm>
            <a:prstGeom prst="rect">
              <a:avLst/>
            </a:prstGeom>
            <a:solidFill>
              <a:srgbClr val="FFFFCC"/>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95250</xdr:colOff>
      <xdr:row>38</xdr:row>
      <xdr:rowOff>57150</xdr:rowOff>
    </xdr:to>
    <xdr:sp macro="" textlink="">
      <xdr:nvSpPr>
        <xdr:cNvPr id="7" name="AutoShape 20"/>
        <xdr:cNvSpPr>
          <a:spLocks noChangeArrowheads="1"/>
        </xdr:cNvSpPr>
      </xdr:nvSpPr>
      <xdr:spPr bwMode="auto">
        <a:xfrm>
          <a:off x="0" y="0"/>
          <a:ext cx="10471150" cy="9201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95250</xdr:colOff>
      <xdr:row>38</xdr:row>
      <xdr:rowOff>57150</xdr:rowOff>
    </xdr:to>
    <xdr:sp macro="" textlink="">
      <xdr:nvSpPr>
        <xdr:cNvPr id="8" name="AutoShape 20"/>
        <xdr:cNvSpPr>
          <a:spLocks noChangeArrowheads="1"/>
        </xdr:cNvSpPr>
      </xdr:nvSpPr>
      <xdr:spPr bwMode="auto">
        <a:xfrm>
          <a:off x="0" y="0"/>
          <a:ext cx="10471150" cy="9201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95250</xdr:colOff>
      <xdr:row>38</xdr:row>
      <xdr:rowOff>57150</xdr:rowOff>
    </xdr:to>
    <xdr:sp macro="" textlink="">
      <xdr:nvSpPr>
        <xdr:cNvPr id="9" name="AutoShape 20"/>
        <xdr:cNvSpPr>
          <a:spLocks noChangeArrowheads="1"/>
        </xdr:cNvSpPr>
      </xdr:nvSpPr>
      <xdr:spPr bwMode="auto">
        <a:xfrm>
          <a:off x="0" y="0"/>
          <a:ext cx="10471150" cy="9201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95250</xdr:colOff>
      <xdr:row>39</xdr:row>
      <xdr:rowOff>57150</xdr:rowOff>
    </xdr:to>
    <xdr:sp macro="" textlink="">
      <xdr:nvSpPr>
        <xdr:cNvPr id="10" name="AutoShape 20"/>
        <xdr:cNvSpPr>
          <a:spLocks noChangeArrowheads="1"/>
        </xdr:cNvSpPr>
      </xdr:nvSpPr>
      <xdr:spPr bwMode="auto">
        <a:xfrm>
          <a:off x="0" y="0"/>
          <a:ext cx="10471150" cy="9378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12700</xdr:colOff>
      <xdr:row>40</xdr:row>
      <xdr:rowOff>25400</xdr:rowOff>
    </xdr:to>
    <xdr:sp macro="" textlink="">
      <xdr:nvSpPr>
        <xdr:cNvPr id="11" name="AutoShape 20"/>
        <xdr:cNvSpPr>
          <a:spLocks noChangeArrowheads="1"/>
        </xdr:cNvSpPr>
      </xdr:nvSpPr>
      <xdr:spPr bwMode="auto">
        <a:xfrm>
          <a:off x="0" y="0"/>
          <a:ext cx="9194800" cy="9525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package" Target="../embeddings/Microsoft_Word_Document2.docx"/><Relationship Id="rId2" Type="http://schemas.openxmlformats.org/officeDocument/2006/relationships/hyperlink" Target="http://dx.doi.org/10.1094/PHP-01-17-0004-RS" TargetMode="External"/><Relationship Id="rId1" Type="http://schemas.openxmlformats.org/officeDocument/2006/relationships/hyperlink" Target="http://dx.doi.org/10.1094/PHP-RS-16-0047" TargetMode="External"/><Relationship Id="rId6" Type="http://schemas.openxmlformats.org/officeDocument/2006/relationships/image" Target="../media/image1.emf"/><Relationship Id="rId5" Type="http://schemas.openxmlformats.org/officeDocument/2006/relationships/package" Target="../embeddings/Microsoft_Word_Document1.docx"/><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https://kentuckypestnews.wordpress.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lsuagcenter.com/" TargetMode="External"/><Relationship Id="rId2" Type="http://schemas.openxmlformats.org/officeDocument/2006/relationships/hyperlink" Target="http://www.lsuagcenter.com/" TargetMode="External"/><Relationship Id="rId1" Type="http://schemas.openxmlformats.org/officeDocument/2006/relationships/hyperlink" Target="http://www.lsuagcenter.com/" TargetMode="External"/><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hyperlink" Target="http://www.lsuagcenter.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msuextensionconnect.org/p2j3k99r2ss/?OWASP_CSRFTOKEN=69e743a38f205fdd2d2e8ad011cfe613d6eb04f5e9ffe92dfa5705cc9a43ee96" TargetMode="External"/><Relationship Id="rId2" Type="http://schemas.openxmlformats.org/officeDocument/2006/relationships/hyperlink" Target="https://johnston.ces.ncsu.edu/2016/09/certified-crop-adviser-training-will-be-offered-in-johnston-county-dec-13-15/" TargetMode="External"/><Relationship Id="rId1" Type="http://schemas.openxmlformats.org/officeDocument/2006/relationships/hyperlink" Target="http://harvest.cals.ncsu.edu/alumni-and-friends/tailgate/registration/" TargetMode="External"/><Relationship Id="rId5" Type="http://schemas.openxmlformats.org/officeDocument/2006/relationships/hyperlink" Target="http://dx.doi.org/10.4289/0013-8797.118.4.641" TargetMode="External"/><Relationship Id="rId4" Type="http://schemas.openxmlformats.org/officeDocument/2006/relationships/hyperlink" Target="https://www.facebook.com/NCSUPDIC/posts/1230588787019710"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hyperlink" Target="http://sna.org/resources/Documents/15resprosec04.pdf"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hyperlink" Target="http://www.ppws.vt.edu/extension/plant-disease-clinic/DiseaseAdvisory/index.html" TargetMode="Externa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abSelected="1" topLeftCell="A2" workbookViewId="0">
      <selection activeCell="S15" sqref="S15"/>
    </sheetView>
  </sheetViews>
  <sheetFormatPr defaultColWidth="11" defaultRowHeight="15.75" x14ac:dyDescent="0.25"/>
  <cols>
    <col min="1" max="1" width="37" customWidth="1"/>
    <col min="2" max="2" width="7.5" customWidth="1"/>
    <col min="3" max="4" width="7.125" customWidth="1"/>
    <col min="5" max="5" width="7.875" customWidth="1"/>
    <col min="6" max="6" width="7.625" customWidth="1"/>
    <col min="7" max="7" width="7" customWidth="1"/>
    <col min="8" max="8" width="7.625" customWidth="1"/>
    <col min="9" max="9" width="7.875" customWidth="1"/>
    <col min="10" max="10" width="7.375" customWidth="1"/>
    <col min="11" max="11" width="6.875" customWidth="1"/>
    <col min="12" max="12" width="7.875" customWidth="1"/>
    <col min="13" max="13" width="7.375" customWidth="1"/>
    <col min="14" max="14" width="8" customWidth="1"/>
  </cols>
  <sheetData>
    <row r="1" spans="1:15" x14ac:dyDescent="0.25">
      <c r="A1" s="493" t="s">
        <v>430</v>
      </c>
      <c r="B1" s="493"/>
      <c r="C1" s="493"/>
      <c r="D1" s="493"/>
      <c r="E1" s="493"/>
      <c r="F1" s="493"/>
      <c r="G1" s="493"/>
      <c r="H1" s="493"/>
      <c r="I1" s="493"/>
      <c r="J1" s="493"/>
      <c r="K1" s="493"/>
      <c r="L1" s="493"/>
      <c r="M1" s="493"/>
      <c r="N1" s="493"/>
      <c r="O1" s="493"/>
    </row>
    <row r="2" spans="1:15" x14ac:dyDescent="0.25">
      <c r="A2" s="1" t="s">
        <v>0</v>
      </c>
      <c r="B2" s="2" t="s">
        <v>1</v>
      </c>
      <c r="C2" s="2" t="s">
        <v>2</v>
      </c>
      <c r="D2" s="2" t="s">
        <v>3</v>
      </c>
      <c r="E2" s="2" t="s">
        <v>4</v>
      </c>
      <c r="F2" s="2" t="s">
        <v>5</v>
      </c>
      <c r="G2" s="2" t="s">
        <v>6</v>
      </c>
      <c r="H2" s="2" t="s">
        <v>7</v>
      </c>
      <c r="I2" s="2" t="s">
        <v>8</v>
      </c>
      <c r="J2" s="2" t="s">
        <v>9</v>
      </c>
      <c r="K2" s="2" t="s">
        <v>10</v>
      </c>
      <c r="L2" s="2" t="s">
        <v>11</v>
      </c>
      <c r="M2" s="2" t="s">
        <v>12</v>
      </c>
      <c r="N2" s="2" t="s">
        <v>13</v>
      </c>
      <c r="O2" s="3" t="s">
        <v>14</v>
      </c>
    </row>
    <row r="3" spans="1:15" x14ac:dyDescent="0.25">
      <c r="A3" s="4" t="s">
        <v>16</v>
      </c>
      <c r="B3" s="5">
        <v>417</v>
      </c>
      <c r="C3" s="6">
        <v>15238</v>
      </c>
      <c r="D3" s="5">
        <v>48</v>
      </c>
      <c r="E3" s="6">
        <v>1</v>
      </c>
      <c r="F3" s="5">
        <v>24</v>
      </c>
      <c r="G3" s="6">
        <v>0</v>
      </c>
      <c r="H3" s="5">
        <v>0</v>
      </c>
      <c r="I3" s="6">
        <v>0</v>
      </c>
      <c r="J3" s="5">
        <v>131</v>
      </c>
      <c r="K3" s="6">
        <v>0</v>
      </c>
      <c r="L3" s="5"/>
      <c r="M3" s="6">
        <v>214</v>
      </c>
      <c r="N3" s="5">
        <v>0</v>
      </c>
      <c r="O3" s="7">
        <f>SUM(B3:N3)</f>
        <v>16073</v>
      </c>
    </row>
    <row r="4" spans="1:15" x14ac:dyDescent="0.25">
      <c r="A4" s="4" t="s">
        <v>15</v>
      </c>
      <c r="B4" s="5">
        <v>7</v>
      </c>
      <c r="C4" s="6">
        <v>42</v>
      </c>
      <c r="D4" s="5">
        <v>0</v>
      </c>
      <c r="E4" s="6">
        <v>1</v>
      </c>
      <c r="F4" s="5">
        <v>3</v>
      </c>
      <c r="G4" s="6">
        <v>0</v>
      </c>
      <c r="H4" s="5">
        <v>0</v>
      </c>
      <c r="I4" s="6">
        <v>0</v>
      </c>
      <c r="J4" s="5">
        <v>3</v>
      </c>
      <c r="K4" s="6">
        <v>0</v>
      </c>
      <c r="L4" s="5"/>
      <c r="M4" s="6">
        <v>11</v>
      </c>
      <c r="N4" s="5">
        <v>0</v>
      </c>
      <c r="O4" s="7">
        <f>SUM(B4:N4)</f>
        <v>67</v>
      </c>
    </row>
    <row r="5" spans="1:15" x14ac:dyDescent="0.25">
      <c r="A5" s="4" t="s">
        <v>18</v>
      </c>
      <c r="B5" s="5">
        <v>0</v>
      </c>
      <c r="C5" s="6">
        <v>50</v>
      </c>
      <c r="D5" s="5">
        <v>2615</v>
      </c>
      <c r="E5" s="6">
        <v>0</v>
      </c>
      <c r="F5" s="5">
        <v>761</v>
      </c>
      <c r="G5" s="6">
        <v>68</v>
      </c>
      <c r="H5" s="5">
        <v>7453</v>
      </c>
      <c r="I5" s="6">
        <v>480</v>
      </c>
      <c r="J5" s="5">
        <v>0</v>
      </c>
      <c r="K5" s="6">
        <v>2262</v>
      </c>
      <c r="L5" s="5">
        <v>629</v>
      </c>
      <c r="M5" s="6">
        <v>1931</v>
      </c>
      <c r="N5" s="5">
        <v>3228</v>
      </c>
      <c r="O5" s="7">
        <f>SUM(B5:N5)</f>
        <v>19477</v>
      </c>
    </row>
    <row r="6" spans="1:15" x14ac:dyDescent="0.25">
      <c r="A6" s="4" t="s">
        <v>17</v>
      </c>
      <c r="B6" s="5">
        <v>0</v>
      </c>
      <c r="C6" s="6">
        <v>2</v>
      </c>
      <c r="D6" s="5">
        <v>25</v>
      </c>
      <c r="E6" s="6">
        <v>0</v>
      </c>
      <c r="F6" s="5">
        <v>46</v>
      </c>
      <c r="G6" s="6">
        <v>5</v>
      </c>
      <c r="H6" s="5">
        <v>78</v>
      </c>
      <c r="I6" s="6">
        <v>4</v>
      </c>
      <c r="J6" s="5">
        <v>0</v>
      </c>
      <c r="K6" s="6">
        <v>49</v>
      </c>
      <c r="L6" s="5">
        <v>16</v>
      </c>
      <c r="M6" s="8">
        <v>29</v>
      </c>
      <c r="N6" s="5">
        <v>62</v>
      </c>
      <c r="O6" s="7">
        <f>SUM(B6:N6)</f>
        <v>316</v>
      </c>
    </row>
    <row r="7" spans="1:15" x14ac:dyDescent="0.25">
      <c r="A7" s="9" t="s">
        <v>20</v>
      </c>
      <c r="B7" s="10">
        <f>B3+B5</f>
        <v>417</v>
      </c>
      <c r="C7" s="10">
        <f t="shared" ref="C7:N7" si="0">C3+C5</f>
        <v>15288</v>
      </c>
      <c r="D7" s="10">
        <f t="shared" si="0"/>
        <v>2663</v>
      </c>
      <c r="E7" s="10">
        <f t="shared" si="0"/>
        <v>1</v>
      </c>
      <c r="F7" s="10">
        <f t="shared" si="0"/>
        <v>785</v>
      </c>
      <c r="G7" s="10">
        <f t="shared" si="0"/>
        <v>68</v>
      </c>
      <c r="H7" s="10">
        <f t="shared" si="0"/>
        <v>7453</v>
      </c>
      <c r="I7" s="10">
        <f t="shared" si="0"/>
        <v>480</v>
      </c>
      <c r="J7" s="10">
        <f t="shared" si="0"/>
        <v>131</v>
      </c>
      <c r="K7" s="10">
        <f t="shared" si="0"/>
        <v>2262</v>
      </c>
      <c r="L7" s="10">
        <f t="shared" si="0"/>
        <v>629</v>
      </c>
      <c r="M7" s="10">
        <f t="shared" si="0"/>
        <v>2145</v>
      </c>
      <c r="N7" s="10">
        <f t="shared" si="0"/>
        <v>3228</v>
      </c>
      <c r="O7" s="10">
        <f>O3+O5</f>
        <v>35550</v>
      </c>
    </row>
    <row r="8" spans="1:15" x14ac:dyDescent="0.25">
      <c r="A8" s="9" t="s">
        <v>19</v>
      </c>
      <c r="B8" s="10">
        <f>B6+B4</f>
        <v>7</v>
      </c>
      <c r="C8" s="10">
        <f t="shared" ref="C8:N8" si="1">C6+C4</f>
        <v>44</v>
      </c>
      <c r="D8" s="10">
        <f t="shared" si="1"/>
        <v>25</v>
      </c>
      <c r="E8" s="10">
        <f t="shared" si="1"/>
        <v>1</v>
      </c>
      <c r="F8" s="10">
        <f t="shared" si="1"/>
        <v>49</v>
      </c>
      <c r="G8" s="10">
        <f t="shared" si="1"/>
        <v>5</v>
      </c>
      <c r="H8" s="10">
        <f t="shared" si="1"/>
        <v>78</v>
      </c>
      <c r="I8" s="10">
        <f t="shared" si="1"/>
        <v>4</v>
      </c>
      <c r="J8" s="10">
        <f t="shared" si="1"/>
        <v>3</v>
      </c>
      <c r="K8" s="10">
        <f t="shared" si="1"/>
        <v>49</v>
      </c>
      <c r="L8" s="10">
        <f t="shared" si="1"/>
        <v>16</v>
      </c>
      <c r="M8" s="10">
        <f t="shared" si="1"/>
        <v>40</v>
      </c>
      <c r="N8" s="10">
        <f t="shared" si="1"/>
        <v>62</v>
      </c>
      <c r="O8" s="10">
        <f>O4+O6</f>
        <v>383</v>
      </c>
    </row>
    <row r="9" spans="1:15" x14ac:dyDescent="0.25">
      <c r="A9" s="4" t="s">
        <v>21</v>
      </c>
      <c r="B9" s="5">
        <v>0</v>
      </c>
      <c r="C9" s="8">
        <v>0</v>
      </c>
      <c r="D9" s="5">
        <v>0</v>
      </c>
      <c r="E9" s="8">
        <v>0</v>
      </c>
      <c r="F9" s="5">
        <v>0</v>
      </c>
      <c r="G9" s="8">
        <v>0</v>
      </c>
      <c r="H9" s="5">
        <v>0</v>
      </c>
      <c r="I9" s="8">
        <v>1</v>
      </c>
      <c r="J9" s="5">
        <v>0</v>
      </c>
      <c r="K9" s="8">
        <v>0</v>
      </c>
      <c r="L9" s="5">
        <v>0</v>
      </c>
      <c r="M9" s="6">
        <v>0</v>
      </c>
      <c r="N9" s="5">
        <v>0</v>
      </c>
      <c r="O9" s="7">
        <f>SUM(B9:N9)</f>
        <v>1</v>
      </c>
    </row>
    <row r="10" spans="1:15" x14ac:dyDescent="0.25">
      <c r="A10" s="4" t="s">
        <v>22</v>
      </c>
      <c r="B10" s="5">
        <v>0</v>
      </c>
      <c r="C10" s="8">
        <v>6</v>
      </c>
      <c r="D10" s="5">
        <v>4</v>
      </c>
      <c r="E10" s="8">
        <v>2</v>
      </c>
      <c r="F10" s="5">
        <v>9</v>
      </c>
      <c r="G10" s="8">
        <v>0</v>
      </c>
      <c r="H10" s="5">
        <v>9</v>
      </c>
      <c r="I10" s="8">
        <v>4</v>
      </c>
      <c r="J10" s="5">
        <v>1</v>
      </c>
      <c r="K10" s="8">
        <v>1</v>
      </c>
      <c r="L10" s="5">
        <v>4</v>
      </c>
      <c r="M10" s="6">
        <v>9</v>
      </c>
      <c r="N10" s="5">
        <v>18</v>
      </c>
      <c r="O10" s="7">
        <f>SUM(B10:N10)</f>
        <v>67</v>
      </c>
    </row>
    <row r="11" spans="1:15" x14ac:dyDescent="0.25">
      <c r="A11" s="4" t="s">
        <v>23</v>
      </c>
      <c r="B11" s="5">
        <v>2</v>
      </c>
      <c r="C11" s="8">
        <v>0</v>
      </c>
      <c r="D11" s="5"/>
      <c r="E11" s="8">
        <v>11</v>
      </c>
      <c r="F11" s="5">
        <v>7</v>
      </c>
      <c r="G11" s="8">
        <v>9</v>
      </c>
      <c r="H11" s="5">
        <v>4</v>
      </c>
      <c r="I11" s="8">
        <v>3</v>
      </c>
      <c r="J11" s="5">
        <v>2</v>
      </c>
      <c r="K11" s="8">
        <v>2</v>
      </c>
      <c r="L11" s="5">
        <v>2</v>
      </c>
      <c r="M11" s="8">
        <v>1</v>
      </c>
      <c r="N11" s="5">
        <v>1</v>
      </c>
      <c r="O11" s="7">
        <f>SUM(B11:N11)</f>
        <v>44</v>
      </c>
    </row>
    <row r="12" spans="1:15" x14ac:dyDescent="0.25">
      <c r="A12" s="4" t="s">
        <v>24</v>
      </c>
      <c r="B12" s="5">
        <v>3367</v>
      </c>
      <c r="C12" s="8">
        <v>8020</v>
      </c>
      <c r="D12" s="5">
        <v>1755</v>
      </c>
      <c r="E12" s="8">
        <f>749+88</f>
        <v>837</v>
      </c>
      <c r="F12" s="5">
        <v>682</v>
      </c>
      <c r="G12" s="8">
        <v>2008</v>
      </c>
      <c r="H12" s="5">
        <v>1194</v>
      </c>
      <c r="I12" s="8">
        <v>919</v>
      </c>
      <c r="J12" s="5">
        <v>613</v>
      </c>
      <c r="K12" s="8">
        <v>1557</v>
      </c>
      <c r="L12" s="5">
        <f>1605+3171</f>
        <v>4776</v>
      </c>
      <c r="M12" s="8">
        <v>1172</v>
      </c>
      <c r="N12" s="5">
        <v>793</v>
      </c>
      <c r="O12" s="7">
        <f>SUM(B12:N12)</f>
        <v>27693</v>
      </c>
    </row>
    <row r="13" spans="1:15" x14ac:dyDescent="0.25">
      <c r="A13" s="4" t="s">
        <v>429</v>
      </c>
      <c r="B13" s="11">
        <v>2</v>
      </c>
      <c r="C13" s="11">
        <v>0</v>
      </c>
      <c r="D13" s="11"/>
      <c r="E13" s="11">
        <v>9</v>
      </c>
      <c r="F13" s="11">
        <v>9</v>
      </c>
      <c r="G13" s="11">
        <v>13</v>
      </c>
      <c r="H13" s="11">
        <v>4</v>
      </c>
      <c r="I13" s="11">
        <v>2</v>
      </c>
      <c r="J13" s="11">
        <v>70</v>
      </c>
      <c r="K13" s="11">
        <v>0</v>
      </c>
      <c r="L13" s="11">
        <v>4</v>
      </c>
      <c r="M13" s="11">
        <v>24</v>
      </c>
      <c r="N13" s="11">
        <v>0</v>
      </c>
      <c r="O13" s="12"/>
    </row>
    <row r="14" spans="1:15" x14ac:dyDescent="0.25">
      <c r="A14" s="9" t="s">
        <v>25</v>
      </c>
      <c r="B14" s="5">
        <v>310</v>
      </c>
      <c r="C14" s="8">
        <v>1016</v>
      </c>
      <c r="D14" s="5">
        <f>1314-18+407-23</f>
        <v>1680</v>
      </c>
      <c r="E14" s="8">
        <v>627</v>
      </c>
      <c r="F14" s="5">
        <v>216</v>
      </c>
      <c r="G14" s="8">
        <v>315</v>
      </c>
      <c r="H14" s="5">
        <v>603</v>
      </c>
      <c r="I14" s="8">
        <v>693</v>
      </c>
      <c r="J14" s="5">
        <v>363</v>
      </c>
      <c r="K14" s="8">
        <v>180</v>
      </c>
      <c r="L14" s="5">
        <v>1138</v>
      </c>
      <c r="M14" s="8">
        <v>372</v>
      </c>
      <c r="N14" s="5">
        <v>448</v>
      </c>
      <c r="O14" s="7">
        <f t="shared" ref="O14:O19" si="2">SUM(B14:N14)</f>
        <v>7961</v>
      </c>
    </row>
    <row r="15" spans="1:15" x14ac:dyDescent="0.25">
      <c r="A15" s="9" t="s">
        <v>26</v>
      </c>
      <c r="B15" s="5">
        <v>247</v>
      </c>
      <c r="C15" s="8">
        <v>233</v>
      </c>
      <c r="D15" s="5">
        <v>68</v>
      </c>
      <c r="E15" s="8">
        <v>49</v>
      </c>
      <c r="F15" s="5">
        <v>45</v>
      </c>
      <c r="G15" s="8">
        <v>20</v>
      </c>
      <c r="H15" s="5">
        <v>160</v>
      </c>
      <c r="I15" s="8">
        <v>12</v>
      </c>
      <c r="J15" s="5">
        <v>162</v>
      </c>
      <c r="K15" s="8">
        <v>153</v>
      </c>
      <c r="L15" s="5">
        <v>278</v>
      </c>
      <c r="M15" s="8">
        <v>877</v>
      </c>
      <c r="N15" s="5">
        <v>81</v>
      </c>
      <c r="O15" s="7">
        <f t="shared" si="2"/>
        <v>2385</v>
      </c>
    </row>
    <row r="16" spans="1:15" x14ac:dyDescent="0.25">
      <c r="A16" s="9" t="s">
        <v>27</v>
      </c>
      <c r="B16" s="5">
        <v>46</v>
      </c>
      <c r="C16" s="8">
        <v>12</v>
      </c>
      <c r="D16" s="5">
        <v>3</v>
      </c>
      <c r="E16" s="8">
        <v>3</v>
      </c>
      <c r="F16" s="5">
        <v>12</v>
      </c>
      <c r="G16" s="8">
        <v>1</v>
      </c>
      <c r="H16" s="5">
        <v>15</v>
      </c>
      <c r="I16" s="8">
        <v>0</v>
      </c>
      <c r="J16" s="5">
        <v>29</v>
      </c>
      <c r="K16" s="8">
        <v>46</v>
      </c>
      <c r="L16" s="5">
        <v>0</v>
      </c>
      <c r="M16" s="8">
        <v>12</v>
      </c>
      <c r="N16" s="5">
        <v>7</v>
      </c>
      <c r="O16" s="7">
        <f t="shared" si="2"/>
        <v>186</v>
      </c>
    </row>
    <row r="17" spans="1:15" x14ac:dyDescent="0.25">
      <c r="A17" s="9" t="s">
        <v>28</v>
      </c>
      <c r="B17" s="5">
        <v>760</v>
      </c>
      <c r="C17" s="8">
        <v>3276</v>
      </c>
      <c r="D17" s="5">
        <f>18+23</f>
        <v>41</v>
      </c>
      <c r="E17" s="8">
        <v>4</v>
      </c>
      <c r="F17" s="5">
        <v>4</v>
      </c>
      <c r="G17" s="8">
        <v>1608</v>
      </c>
      <c r="H17" s="5">
        <v>25</v>
      </c>
      <c r="I17" s="8">
        <v>4</v>
      </c>
      <c r="J17" s="5">
        <v>319</v>
      </c>
      <c r="K17" s="8">
        <v>3</v>
      </c>
      <c r="L17" s="5">
        <v>74</v>
      </c>
      <c r="M17" s="8">
        <v>39</v>
      </c>
      <c r="N17" s="5">
        <v>2</v>
      </c>
      <c r="O17" s="7">
        <f t="shared" si="2"/>
        <v>6159</v>
      </c>
    </row>
    <row r="18" spans="1:15" x14ac:dyDescent="0.25">
      <c r="A18" s="9" t="s">
        <v>29</v>
      </c>
      <c r="B18" s="5">
        <v>319</v>
      </c>
      <c r="C18" s="8">
        <v>145</v>
      </c>
      <c r="D18" s="5">
        <f>178+4</f>
        <v>182</v>
      </c>
      <c r="E18" s="8">
        <v>214</v>
      </c>
      <c r="F18" s="5">
        <v>88</v>
      </c>
      <c r="G18" s="8">
        <v>45</v>
      </c>
      <c r="H18" s="5">
        <v>198</v>
      </c>
      <c r="I18" s="8">
        <v>8</v>
      </c>
      <c r="J18" s="5">
        <v>202</v>
      </c>
      <c r="K18" s="8">
        <v>228</v>
      </c>
      <c r="L18" s="5">
        <v>26</v>
      </c>
      <c r="M18" s="8">
        <v>195</v>
      </c>
      <c r="N18" s="5">
        <v>158</v>
      </c>
      <c r="O18" s="7">
        <f t="shared" si="2"/>
        <v>2008</v>
      </c>
    </row>
    <row r="19" spans="1:15" x14ac:dyDescent="0.25">
      <c r="A19" s="9" t="s">
        <v>30</v>
      </c>
      <c r="B19" s="5">
        <v>143</v>
      </c>
      <c r="C19" s="8">
        <v>65</v>
      </c>
      <c r="D19" s="5">
        <f>313+74+2+189+81</f>
        <v>659</v>
      </c>
      <c r="E19" s="8">
        <v>222</v>
      </c>
      <c r="F19" s="5">
        <f>73+244</f>
        <v>317</v>
      </c>
      <c r="G19" s="8">
        <v>0</v>
      </c>
      <c r="H19" s="5">
        <v>193</v>
      </c>
      <c r="I19" s="8">
        <v>202</v>
      </c>
      <c r="J19" s="5">
        <v>240</v>
      </c>
      <c r="K19" s="8">
        <v>29</v>
      </c>
      <c r="L19" s="5">
        <v>662</v>
      </c>
      <c r="M19" s="8">
        <v>178</v>
      </c>
      <c r="N19" s="5">
        <v>99</v>
      </c>
      <c r="O19" s="7">
        <f t="shared" si="2"/>
        <v>3009</v>
      </c>
    </row>
    <row r="20" spans="1:15" x14ac:dyDescent="0.25">
      <c r="A20" s="9" t="s">
        <v>31</v>
      </c>
      <c r="B20" s="10">
        <f>SUM(B14:B19)</f>
        <v>1825</v>
      </c>
      <c r="C20" s="10">
        <f>SUM(C14:C19)</f>
        <v>4747</v>
      </c>
      <c r="D20" s="10">
        <f t="shared" ref="D20:N20" si="3">SUM(D14:D19)</f>
        <v>2633</v>
      </c>
      <c r="E20" s="10">
        <f t="shared" si="3"/>
        <v>1119</v>
      </c>
      <c r="F20" s="10">
        <f t="shared" si="3"/>
        <v>682</v>
      </c>
      <c r="G20" s="10">
        <f t="shared" si="3"/>
        <v>1989</v>
      </c>
      <c r="H20" s="10">
        <f t="shared" si="3"/>
        <v>1194</v>
      </c>
      <c r="I20" s="10">
        <f t="shared" si="3"/>
        <v>919</v>
      </c>
      <c r="J20" s="10">
        <f t="shared" si="3"/>
        <v>1315</v>
      </c>
      <c r="K20" s="10">
        <f t="shared" si="3"/>
        <v>639</v>
      </c>
      <c r="L20" s="10">
        <f t="shared" si="3"/>
        <v>2178</v>
      </c>
      <c r="M20" s="10">
        <f t="shared" si="3"/>
        <v>1673</v>
      </c>
      <c r="N20" s="10">
        <f t="shared" si="3"/>
        <v>795</v>
      </c>
      <c r="O20" s="10">
        <f>SUM(O14:O19)</f>
        <v>21708</v>
      </c>
    </row>
    <row r="21" spans="1:15" x14ac:dyDescent="0.25">
      <c r="A21" s="4" t="s">
        <v>32</v>
      </c>
      <c r="B21" s="11"/>
      <c r="C21" s="11"/>
      <c r="D21" s="11"/>
      <c r="E21" s="11"/>
      <c r="F21" s="11"/>
      <c r="G21" s="11"/>
      <c r="H21" s="11"/>
      <c r="I21" s="11"/>
      <c r="J21" s="11"/>
      <c r="K21" s="11"/>
      <c r="L21" s="11"/>
      <c r="M21" s="11"/>
      <c r="N21" s="11"/>
      <c r="O21" s="12"/>
    </row>
    <row r="22" spans="1:15" x14ac:dyDescent="0.25">
      <c r="A22" s="9" t="s">
        <v>33</v>
      </c>
      <c r="B22" s="5">
        <v>0</v>
      </c>
      <c r="C22" s="8">
        <v>0</v>
      </c>
      <c r="D22" s="5">
        <v>55</v>
      </c>
      <c r="E22" s="8">
        <v>18</v>
      </c>
      <c r="F22" s="5">
        <v>0</v>
      </c>
      <c r="G22" s="8">
        <v>0</v>
      </c>
      <c r="H22" s="5">
        <v>5</v>
      </c>
      <c r="I22" s="8">
        <v>4</v>
      </c>
      <c r="J22" s="5">
        <v>3</v>
      </c>
      <c r="K22" s="8">
        <v>26</v>
      </c>
      <c r="L22" s="5">
        <v>1</v>
      </c>
      <c r="M22" s="8">
        <v>6</v>
      </c>
      <c r="N22" s="5">
        <v>0</v>
      </c>
      <c r="O22" s="7">
        <f>SUM(B22:N22)</f>
        <v>118</v>
      </c>
    </row>
    <row r="23" spans="1:15" x14ac:dyDescent="0.25">
      <c r="A23" s="9" t="s">
        <v>34</v>
      </c>
      <c r="B23" s="5">
        <v>0</v>
      </c>
      <c r="C23" s="8">
        <v>1</v>
      </c>
      <c r="D23" s="5">
        <v>1</v>
      </c>
      <c r="E23" s="8">
        <v>0</v>
      </c>
      <c r="F23" s="5">
        <v>0</v>
      </c>
      <c r="G23" s="8">
        <v>0</v>
      </c>
      <c r="H23" s="5">
        <v>7</v>
      </c>
      <c r="I23" s="8">
        <v>0</v>
      </c>
      <c r="J23" s="5">
        <v>4</v>
      </c>
      <c r="K23" s="8">
        <v>0</v>
      </c>
      <c r="L23" s="5">
        <v>123</v>
      </c>
      <c r="M23" s="8">
        <v>2</v>
      </c>
      <c r="N23" s="5">
        <v>0</v>
      </c>
      <c r="O23" s="7">
        <f>SUM(B23:N23)</f>
        <v>138</v>
      </c>
    </row>
    <row r="24" spans="1:15" x14ac:dyDescent="0.25">
      <c r="A24" s="9" t="s">
        <v>35</v>
      </c>
      <c r="B24" s="5">
        <v>123</v>
      </c>
      <c r="C24" s="8">
        <v>4</v>
      </c>
      <c r="D24" s="5">
        <f>1206+734</f>
        <v>1940</v>
      </c>
      <c r="E24" s="8">
        <v>126</v>
      </c>
      <c r="F24" s="5">
        <v>41</v>
      </c>
      <c r="G24" s="8">
        <v>34</v>
      </c>
      <c r="H24" s="5">
        <v>10</v>
      </c>
      <c r="I24" s="8">
        <v>154</v>
      </c>
      <c r="J24" s="5">
        <v>138</v>
      </c>
      <c r="K24" s="8">
        <v>10</v>
      </c>
      <c r="L24" s="5">
        <v>849</v>
      </c>
      <c r="M24" s="8">
        <v>416</v>
      </c>
      <c r="N24" s="5">
        <v>8</v>
      </c>
      <c r="O24" s="7">
        <f>SUM(B24:N24)</f>
        <v>3853</v>
      </c>
    </row>
    <row r="25" spans="1:15" x14ac:dyDescent="0.25">
      <c r="A25" s="9" t="s">
        <v>36</v>
      </c>
      <c r="B25" s="5">
        <v>0</v>
      </c>
      <c r="C25" s="8">
        <v>0</v>
      </c>
      <c r="D25" s="5">
        <v>0</v>
      </c>
      <c r="E25" s="8">
        <v>0</v>
      </c>
      <c r="F25" s="5">
        <v>0</v>
      </c>
      <c r="G25" s="8">
        <v>0</v>
      </c>
      <c r="H25" s="5">
        <v>0</v>
      </c>
      <c r="I25" s="8">
        <v>154</v>
      </c>
      <c r="J25" s="5">
        <v>0</v>
      </c>
      <c r="K25" s="8">
        <v>0</v>
      </c>
      <c r="L25" s="5">
        <v>0</v>
      </c>
      <c r="M25" s="8">
        <v>0</v>
      </c>
      <c r="N25" s="5">
        <v>0</v>
      </c>
      <c r="O25" s="7">
        <f>SUM(B25:N25)</f>
        <v>154</v>
      </c>
    </row>
    <row r="26" spans="1:15" x14ac:dyDescent="0.25">
      <c r="A26" s="9" t="s">
        <v>37</v>
      </c>
      <c r="B26" s="5">
        <v>58</v>
      </c>
      <c r="C26" s="8">
        <v>116</v>
      </c>
      <c r="D26" s="5">
        <v>0</v>
      </c>
      <c r="E26" s="8">
        <v>92</v>
      </c>
      <c r="F26" s="5">
        <v>168</v>
      </c>
      <c r="G26" s="8">
        <v>10</v>
      </c>
      <c r="H26" s="5">
        <v>147</v>
      </c>
      <c r="I26" s="8">
        <v>919</v>
      </c>
      <c r="J26" s="5">
        <v>16</v>
      </c>
      <c r="K26" s="8">
        <v>246</v>
      </c>
      <c r="L26" s="5">
        <v>188</v>
      </c>
      <c r="M26" s="8">
        <v>5</v>
      </c>
      <c r="N26" s="5">
        <v>0</v>
      </c>
      <c r="O26" s="7">
        <f t="shared" ref="O26:O35" si="4">SUM(B26:N26)</f>
        <v>1965</v>
      </c>
    </row>
    <row r="27" spans="1:15" x14ac:dyDescent="0.25">
      <c r="A27" s="9" t="s">
        <v>38</v>
      </c>
      <c r="B27" s="5">
        <v>191</v>
      </c>
      <c r="C27" s="8">
        <v>6</v>
      </c>
      <c r="D27" s="5">
        <f>715+367</f>
        <v>1082</v>
      </c>
      <c r="E27" s="8">
        <v>2</v>
      </c>
      <c r="F27" s="5">
        <v>3</v>
      </c>
      <c r="G27" s="8"/>
      <c r="H27" s="5">
        <v>25</v>
      </c>
      <c r="I27" s="8">
        <v>10</v>
      </c>
      <c r="J27" s="5">
        <v>76</v>
      </c>
      <c r="K27" s="8">
        <v>0</v>
      </c>
      <c r="L27" s="5">
        <v>123</v>
      </c>
      <c r="M27" s="8">
        <v>187</v>
      </c>
      <c r="N27" s="5">
        <v>64</v>
      </c>
      <c r="O27" s="7">
        <f t="shared" si="4"/>
        <v>1769</v>
      </c>
    </row>
    <row r="28" spans="1:15" x14ac:dyDescent="0.25">
      <c r="A28" s="9" t="s">
        <v>39</v>
      </c>
      <c r="B28" s="5">
        <v>0</v>
      </c>
      <c r="C28" s="8">
        <v>0</v>
      </c>
      <c r="D28" s="5">
        <v>0</v>
      </c>
      <c r="E28" s="8">
        <v>0</v>
      </c>
      <c r="F28" s="5">
        <v>0</v>
      </c>
      <c r="G28" s="8">
        <v>1</v>
      </c>
      <c r="H28" s="5">
        <v>0</v>
      </c>
      <c r="I28" s="8">
        <v>0</v>
      </c>
      <c r="J28" s="5">
        <v>0</v>
      </c>
      <c r="K28" s="8">
        <v>0</v>
      </c>
      <c r="L28" s="5">
        <v>1</v>
      </c>
      <c r="M28" s="8">
        <v>0</v>
      </c>
      <c r="N28" s="5">
        <v>0</v>
      </c>
      <c r="O28" s="7">
        <f t="shared" si="4"/>
        <v>2</v>
      </c>
    </row>
    <row r="29" spans="1:15" x14ac:dyDescent="0.25">
      <c r="A29" s="13" t="s">
        <v>40</v>
      </c>
      <c r="B29" s="5">
        <v>1447</v>
      </c>
      <c r="C29" s="8">
        <v>4002</v>
      </c>
      <c r="D29" s="5">
        <f>767+368</f>
        <v>1135</v>
      </c>
      <c r="E29" s="8">
        <v>576</v>
      </c>
      <c r="F29" s="5">
        <v>49</v>
      </c>
      <c r="G29" s="8">
        <f>267+8+6+3</f>
        <v>284</v>
      </c>
      <c r="H29" s="5">
        <v>849</v>
      </c>
      <c r="I29" s="8">
        <v>164</v>
      </c>
      <c r="J29" s="5">
        <v>435</v>
      </c>
      <c r="K29" s="8">
        <v>284</v>
      </c>
      <c r="L29" s="5">
        <v>3153</v>
      </c>
      <c r="M29" s="8">
        <v>606</v>
      </c>
      <c r="N29" s="5">
        <v>452</v>
      </c>
      <c r="O29" s="7">
        <f t="shared" si="4"/>
        <v>13436</v>
      </c>
    </row>
    <row r="30" spans="1:15" x14ac:dyDescent="0.25">
      <c r="A30" s="13" t="s">
        <v>41</v>
      </c>
      <c r="B30" s="5">
        <v>0</v>
      </c>
      <c r="C30" s="8">
        <v>34</v>
      </c>
      <c r="D30" s="5">
        <v>273</v>
      </c>
      <c r="E30" s="8">
        <v>3</v>
      </c>
      <c r="F30" s="5">
        <v>0</v>
      </c>
      <c r="G30" s="8">
        <v>0</v>
      </c>
      <c r="H30" s="5">
        <v>7</v>
      </c>
      <c r="I30" s="8">
        <v>0</v>
      </c>
      <c r="J30" s="5">
        <v>1</v>
      </c>
      <c r="K30" s="8">
        <v>0</v>
      </c>
      <c r="L30" s="5">
        <v>290</v>
      </c>
      <c r="M30" s="8">
        <v>25</v>
      </c>
      <c r="N30" s="5">
        <v>8</v>
      </c>
      <c r="O30" s="7">
        <f t="shared" si="4"/>
        <v>641</v>
      </c>
    </row>
    <row r="31" spans="1:15" x14ac:dyDescent="0.25">
      <c r="A31" s="13" t="s">
        <v>42</v>
      </c>
      <c r="B31" s="5">
        <v>0</v>
      </c>
      <c r="C31" s="8">
        <v>3276</v>
      </c>
      <c r="D31" s="5">
        <v>0</v>
      </c>
      <c r="E31" s="8">
        <v>0</v>
      </c>
      <c r="F31" s="5">
        <v>33</v>
      </c>
      <c r="G31" s="8">
        <v>7</v>
      </c>
      <c r="H31" s="5">
        <v>0</v>
      </c>
      <c r="I31" s="8">
        <v>0</v>
      </c>
      <c r="J31" s="5">
        <v>2</v>
      </c>
      <c r="K31" s="8">
        <v>0</v>
      </c>
      <c r="L31" s="5">
        <v>221</v>
      </c>
      <c r="M31" s="8">
        <v>76</v>
      </c>
      <c r="N31" s="5">
        <v>10</v>
      </c>
      <c r="O31" s="7">
        <f t="shared" si="4"/>
        <v>3625</v>
      </c>
    </row>
    <row r="32" spans="1:15" x14ac:dyDescent="0.25">
      <c r="A32" s="13" t="s">
        <v>43</v>
      </c>
      <c r="B32" s="5">
        <v>67</v>
      </c>
      <c r="C32" s="8">
        <v>2</v>
      </c>
      <c r="D32" s="5">
        <f>51+168+85+1</f>
        <v>305</v>
      </c>
      <c r="E32" s="8">
        <v>65</v>
      </c>
      <c r="F32" s="5">
        <v>171</v>
      </c>
      <c r="G32" s="8">
        <v>9</v>
      </c>
      <c r="H32" s="5">
        <v>2</v>
      </c>
      <c r="I32" s="8">
        <v>387</v>
      </c>
      <c r="J32" s="5">
        <v>1</v>
      </c>
      <c r="K32" s="8">
        <v>0</v>
      </c>
      <c r="L32" s="5">
        <v>280</v>
      </c>
      <c r="M32" s="8">
        <v>27</v>
      </c>
      <c r="N32" s="5">
        <v>0</v>
      </c>
      <c r="O32" s="7">
        <f t="shared" si="4"/>
        <v>1316</v>
      </c>
    </row>
    <row r="33" spans="1:15" x14ac:dyDescent="0.25">
      <c r="A33" s="13" t="s">
        <v>44</v>
      </c>
      <c r="B33" s="5">
        <v>1593</v>
      </c>
      <c r="C33" s="8">
        <v>264</v>
      </c>
      <c r="D33" s="5">
        <f>193+13+116+7</f>
        <v>329</v>
      </c>
      <c r="E33" s="8">
        <v>75</v>
      </c>
      <c r="F33" s="5">
        <v>167</v>
      </c>
      <c r="G33" s="8">
        <v>3</v>
      </c>
      <c r="H33" s="5">
        <v>15</v>
      </c>
      <c r="I33" s="8">
        <v>777</v>
      </c>
      <c r="J33" s="5">
        <v>4</v>
      </c>
      <c r="K33" s="8">
        <v>0</v>
      </c>
      <c r="L33" s="5">
        <v>2426</v>
      </c>
      <c r="M33" s="8">
        <v>74</v>
      </c>
      <c r="N33" s="5">
        <v>102</v>
      </c>
      <c r="O33" s="7">
        <f t="shared" si="4"/>
        <v>5829</v>
      </c>
    </row>
    <row r="34" spans="1:15" x14ac:dyDescent="0.25">
      <c r="A34" s="13" t="s">
        <v>45</v>
      </c>
      <c r="B34" s="5">
        <v>184</v>
      </c>
      <c r="C34" s="8">
        <v>1</v>
      </c>
      <c r="D34" s="5">
        <v>4</v>
      </c>
      <c r="E34" s="8">
        <v>0</v>
      </c>
      <c r="F34" s="5">
        <v>5</v>
      </c>
      <c r="G34" s="8">
        <v>0</v>
      </c>
      <c r="H34" s="5">
        <v>34</v>
      </c>
      <c r="I34" s="8">
        <v>0</v>
      </c>
      <c r="J34" s="5">
        <v>7</v>
      </c>
      <c r="K34" s="8">
        <v>0</v>
      </c>
      <c r="L34" s="5">
        <v>16</v>
      </c>
      <c r="M34" s="8">
        <v>73</v>
      </c>
      <c r="N34" s="5">
        <v>74</v>
      </c>
      <c r="O34" s="7">
        <f t="shared" si="4"/>
        <v>398</v>
      </c>
    </row>
    <row r="35" spans="1:15" x14ac:dyDescent="0.25">
      <c r="A35" s="13" t="s">
        <v>46</v>
      </c>
      <c r="B35" s="5">
        <v>762</v>
      </c>
      <c r="C35" s="8">
        <v>333</v>
      </c>
      <c r="D35" s="5">
        <f>949+371</f>
        <v>1320</v>
      </c>
      <c r="E35" s="8">
        <v>158</v>
      </c>
      <c r="F35" s="5">
        <v>45</v>
      </c>
      <c r="G35" s="8">
        <v>8</v>
      </c>
      <c r="H35" s="5">
        <v>93</v>
      </c>
      <c r="I35" s="8">
        <v>0</v>
      </c>
      <c r="J35" s="5">
        <v>359</v>
      </c>
      <c r="K35" s="8">
        <v>83</v>
      </c>
      <c r="L35" s="5">
        <v>3178</v>
      </c>
      <c r="M35" s="8">
        <v>140</v>
      </c>
      <c r="N35" s="5">
        <v>389</v>
      </c>
      <c r="O35" s="7">
        <f t="shared" si="4"/>
        <v>6868</v>
      </c>
    </row>
    <row r="36" spans="1:15" x14ac:dyDescent="0.25">
      <c r="A36" s="14" t="s">
        <v>47</v>
      </c>
      <c r="B36" s="10">
        <f t="shared" ref="B36:N36" si="5">SUM(B22:B35)</f>
        <v>4425</v>
      </c>
      <c r="C36" s="10">
        <f t="shared" si="5"/>
        <v>8039</v>
      </c>
      <c r="D36" s="10">
        <f>SUM(D22:D35)</f>
        <v>6444</v>
      </c>
      <c r="E36" s="10">
        <f t="shared" si="5"/>
        <v>1115</v>
      </c>
      <c r="F36" s="10">
        <f t="shared" si="5"/>
        <v>682</v>
      </c>
      <c r="G36" s="10">
        <f>SUM(G22:G35)</f>
        <v>356</v>
      </c>
      <c r="H36" s="10">
        <f t="shared" si="5"/>
        <v>1194</v>
      </c>
      <c r="I36" s="10">
        <f t="shared" si="5"/>
        <v>2569</v>
      </c>
      <c r="J36" s="10">
        <f t="shared" si="5"/>
        <v>1046</v>
      </c>
      <c r="K36" s="10">
        <f t="shared" si="5"/>
        <v>649</v>
      </c>
      <c r="L36" s="10">
        <f t="shared" si="5"/>
        <v>10849</v>
      </c>
      <c r="M36" s="10">
        <f t="shared" si="5"/>
        <v>1637</v>
      </c>
      <c r="N36" s="10">
        <f t="shared" si="5"/>
        <v>1107</v>
      </c>
      <c r="O36" s="10">
        <f>SUM(O22:O35)</f>
        <v>40112</v>
      </c>
    </row>
    <row r="37" spans="1:15" x14ac:dyDescent="0.25">
      <c r="A37" s="494"/>
      <c r="B37" s="495"/>
      <c r="C37" s="495"/>
      <c r="D37" s="495"/>
      <c r="E37" s="495"/>
      <c r="F37" s="495"/>
      <c r="G37" s="495"/>
      <c r="H37" s="495"/>
      <c r="I37" s="495"/>
      <c r="J37" s="495"/>
      <c r="K37" s="495"/>
      <c r="L37" s="495"/>
      <c r="M37" s="495"/>
      <c r="N37" s="495"/>
      <c r="O37" s="495"/>
    </row>
    <row r="38" spans="1:15" x14ac:dyDescent="0.25">
      <c r="G38" t="s">
        <v>1062</v>
      </c>
    </row>
  </sheetData>
  <mergeCells count="2">
    <mergeCell ref="A1:O1"/>
    <mergeCell ref="A37:O37"/>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5"/>
  <sheetViews>
    <sheetView workbookViewId="0">
      <selection activeCell="D29" sqref="D29"/>
    </sheetView>
  </sheetViews>
  <sheetFormatPr defaultColWidth="11" defaultRowHeight="15.75" x14ac:dyDescent="0.25"/>
  <cols>
    <col min="1" max="13" width="15.625" customWidth="1"/>
    <col min="14" max="14" width="34.125" customWidth="1"/>
    <col min="15" max="15" width="15.625" customWidth="1"/>
  </cols>
  <sheetData>
    <row r="1" spans="1:12" x14ac:dyDescent="0.25">
      <c r="A1" t="s">
        <v>48</v>
      </c>
      <c r="B1" t="s">
        <v>431</v>
      </c>
    </row>
    <row r="2" spans="1:12" x14ac:dyDescent="0.25">
      <c r="A2" t="s">
        <v>432</v>
      </c>
      <c r="B2" t="s">
        <v>433</v>
      </c>
    </row>
    <row r="4" spans="1:12" x14ac:dyDescent="0.25">
      <c r="A4" t="s">
        <v>434</v>
      </c>
    </row>
    <row r="5" spans="1:12" x14ac:dyDescent="0.25">
      <c r="A5" t="s">
        <v>435</v>
      </c>
    </row>
    <row r="6" spans="1:12" x14ac:dyDescent="0.25">
      <c r="A6" t="s">
        <v>52</v>
      </c>
      <c r="B6" t="s">
        <v>53</v>
      </c>
      <c r="H6" t="s">
        <v>436</v>
      </c>
      <c r="K6" t="s">
        <v>55</v>
      </c>
      <c r="L6" t="s">
        <v>56</v>
      </c>
    </row>
    <row r="7" spans="1:12" x14ac:dyDescent="0.25">
      <c r="A7" s="381">
        <v>42670</v>
      </c>
      <c r="B7" t="s">
        <v>437</v>
      </c>
      <c r="H7" t="s">
        <v>438</v>
      </c>
      <c r="K7" t="s">
        <v>439</v>
      </c>
      <c r="L7">
        <v>150</v>
      </c>
    </row>
    <row r="8" spans="1:12" x14ac:dyDescent="0.25">
      <c r="A8" s="381">
        <v>42684</v>
      </c>
      <c r="B8" t="s">
        <v>328</v>
      </c>
      <c r="H8" t="s">
        <v>440</v>
      </c>
      <c r="K8" t="s">
        <v>441</v>
      </c>
      <c r="L8">
        <v>35</v>
      </c>
    </row>
    <row r="9" spans="1:12" ht="17.100000000000001" customHeight="1" x14ac:dyDescent="0.25">
      <c r="A9" s="381">
        <v>42685</v>
      </c>
      <c r="B9" t="s">
        <v>442</v>
      </c>
      <c r="H9" t="s">
        <v>440</v>
      </c>
      <c r="K9" t="s">
        <v>441</v>
      </c>
      <c r="L9">
        <v>35</v>
      </c>
    </row>
    <row r="10" spans="1:12" x14ac:dyDescent="0.25">
      <c r="A10" s="381">
        <v>42716</v>
      </c>
      <c r="B10" t="s">
        <v>443</v>
      </c>
      <c r="H10" t="s">
        <v>444</v>
      </c>
      <c r="K10" t="s">
        <v>445</v>
      </c>
      <c r="L10">
        <v>20</v>
      </c>
    </row>
    <row r="11" spans="1:12" x14ac:dyDescent="0.25">
      <c r="A11" s="381">
        <v>42773</v>
      </c>
      <c r="B11" t="s">
        <v>446</v>
      </c>
      <c r="H11" t="s">
        <v>447</v>
      </c>
      <c r="K11" t="s">
        <v>448</v>
      </c>
      <c r="L11">
        <v>110</v>
      </c>
    </row>
    <row r="12" spans="1:12" x14ac:dyDescent="0.25">
      <c r="A12" s="381">
        <v>42774</v>
      </c>
      <c r="B12" t="s">
        <v>449</v>
      </c>
      <c r="H12" t="s">
        <v>450</v>
      </c>
      <c r="K12" t="s">
        <v>451</v>
      </c>
      <c r="L12">
        <v>22</v>
      </c>
    </row>
    <row r="13" spans="1:12" x14ac:dyDescent="0.25">
      <c r="A13" s="381">
        <v>42781</v>
      </c>
      <c r="B13" t="s">
        <v>452</v>
      </c>
      <c r="H13" t="s">
        <v>453</v>
      </c>
      <c r="K13" t="s">
        <v>448</v>
      </c>
      <c r="L13">
        <v>45</v>
      </c>
    </row>
    <row r="19" spans="1:13" x14ac:dyDescent="0.25">
      <c r="A19" t="s">
        <v>454</v>
      </c>
      <c r="M19" t="s">
        <v>455</v>
      </c>
    </row>
    <row r="20" spans="1:13" x14ac:dyDescent="0.25">
      <c r="M20" t="s">
        <v>456</v>
      </c>
    </row>
    <row r="22" spans="1:13" x14ac:dyDescent="0.25">
      <c r="A22" t="s">
        <v>457</v>
      </c>
    </row>
    <row r="23" spans="1:13" x14ac:dyDescent="0.25">
      <c r="A23" t="s">
        <v>52</v>
      </c>
      <c r="B23" t="s">
        <v>53</v>
      </c>
      <c r="H23" t="s">
        <v>458</v>
      </c>
      <c r="K23" t="s">
        <v>459</v>
      </c>
      <c r="L23" t="s">
        <v>460</v>
      </c>
    </row>
    <row r="24" spans="1:13" x14ac:dyDescent="0.25">
      <c r="A24" s="381">
        <v>42702</v>
      </c>
      <c r="B24" s="496" t="s">
        <v>461</v>
      </c>
      <c r="C24" s="496"/>
      <c r="D24" s="496"/>
      <c r="E24" s="496"/>
      <c r="F24" s="496"/>
      <c r="G24" s="496"/>
      <c r="H24" t="s">
        <v>462</v>
      </c>
      <c r="K24" s="382" t="s">
        <v>463</v>
      </c>
      <c r="L24" t="s">
        <v>464</v>
      </c>
    </row>
    <row r="25" spans="1:13" x14ac:dyDescent="0.25">
      <c r="A25" s="381">
        <v>42802</v>
      </c>
      <c r="B25" s="496" t="s">
        <v>465</v>
      </c>
      <c r="C25" s="496"/>
      <c r="D25" s="496"/>
      <c r="E25" s="496"/>
      <c r="F25" s="496"/>
      <c r="G25" s="496"/>
      <c r="H25" t="s">
        <v>462</v>
      </c>
      <c r="K25" s="382" t="s">
        <v>466</v>
      </c>
      <c r="L25" t="s">
        <v>464</v>
      </c>
    </row>
    <row r="26" spans="1:13" x14ac:dyDescent="0.25">
      <c r="B26" s="497"/>
      <c r="C26" s="497"/>
      <c r="D26" s="497"/>
      <c r="E26" s="497"/>
      <c r="F26" s="497"/>
      <c r="G26" s="497"/>
    </row>
    <row r="27" spans="1:13" x14ac:dyDescent="0.25">
      <c r="M27" t="s">
        <v>467</v>
      </c>
    </row>
    <row r="30" spans="1:13" x14ac:dyDescent="0.25">
      <c r="A30" t="s">
        <v>468</v>
      </c>
    </row>
    <row r="32" spans="1:13" x14ac:dyDescent="0.25">
      <c r="A32" t="s">
        <v>52</v>
      </c>
      <c r="B32" t="s">
        <v>69</v>
      </c>
    </row>
    <row r="33" spans="1:13" x14ac:dyDescent="0.25">
      <c r="A33" s="381">
        <v>42801</v>
      </c>
      <c r="B33" t="s">
        <v>469</v>
      </c>
    </row>
    <row r="34" spans="1:13" x14ac:dyDescent="0.25">
      <c r="A34" s="381">
        <v>42823</v>
      </c>
      <c r="B34" t="s">
        <v>470</v>
      </c>
    </row>
    <row r="35" spans="1:13" x14ac:dyDescent="0.25">
      <c r="L35">
        <v>2</v>
      </c>
      <c r="M35" t="s">
        <v>75</v>
      </c>
    </row>
    <row r="38" spans="1:13" x14ac:dyDescent="0.25">
      <c r="A38" t="s">
        <v>471</v>
      </c>
    </row>
    <row r="40" spans="1:13" x14ac:dyDescent="0.25">
      <c r="D40" t="s">
        <v>317</v>
      </c>
    </row>
    <row r="41" spans="1:13" x14ac:dyDescent="0.25">
      <c r="A41" t="s">
        <v>77</v>
      </c>
      <c r="C41" t="s">
        <v>78</v>
      </c>
      <c r="D41" t="s">
        <v>79</v>
      </c>
      <c r="E41" t="s">
        <v>80</v>
      </c>
      <c r="G41" t="s">
        <v>81</v>
      </c>
    </row>
    <row r="42" spans="1:13" x14ac:dyDescent="0.25">
      <c r="A42" t="s">
        <v>82</v>
      </c>
      <c r="G42" t="s">
        <v>472</v>
      </c>
    </row>
    <row r="43" spans="1:13" x14ac:dyDescent="0.25">
      <c r="A43" t="s">
        <v>473</v>
      </c>
      <c r="C43">
        <v>1218</v>
      </c>
      <c r="D43">
        <v>2</v>
      </c>
      <c r="E43">
        <v>1218</v>
      </c>
    </row>
    <row r="44" spans="1:13" x14ac:dyDescent="0.25">
      <c r="A44" t="s">
        <v>474</v>
      </c>
      <c r="C44">
        <v>542</v>
      </c>
      <c r="D44">
        <v>0</v>
      </c>
      <c r="E44">
        <v>542</v>
      </c>
    </row>
    <row r="45" spans="1:13" x14ac:dyDescent="0.25">
      <c r="A45" t="s">
        <v>304</v>
      </c>
      <c r="C45">
        <v>58</v>
      </c>
      <c r="D45">
        <v>0</v>
      </c>
      <c r="E45">
        <v>58</v>
      </c>
    </row>
    <row r="46" spans="1:13" x14ac:dyDescent="0.25">
      <c r="A46" t="s">
        <v>92</v>
      </c>
    </row>
    <row r="48" spans="1:13" x14ac:dyDescent="0.25">
      <c r="A48" t="s">
        <v>475</v>
      </c>
      <c r="C48">
        <v>1494</v>
      </c>
      <c r="E48">
        <v>1494</v>
      </c>
      <c r="G48" t="s">
        <v>476</v>
      </c>
    </row>
    <row r="49" spans="1:15" x14ac:dyDescent="0.25">
      <c r="A49" t="s">
        <v>477</v>
      </c>
      <c r="C49">
        <v>55</v>
      </c>
      <c r="E49">
        <v>55</v>
      </c>
      <c r="G49" t="s">
        <v>478</v>
      </c>
    </row>
    <row r="51" spans="1:15" x14ac:dyDescent="0.25">
      <c r="A51" t="s">
        <v>85</v>
      </c>
      <c r="C51">
        <v>3367</v>
      </c>
      <c r="D51">
        <v>2</v>
      </c>
      <c r="E51">
        <v>3367</v>
      </c>
    </row>
    <row r="53" spans="1:15" x14ac:dyDescent="0.25">
      <c r="A53" t="s">
        <v>86</v>
      </c>
      <c r="C53" t="s">
        <v>87</v>
      </c>
      <c r="D53" t="s">
        <v>88</v>
      </c>
      <c r="E53" t="s">
        <v>89</v>
      </c>
      <c r="F53" t="s">
        <v>90</v>
      </c>
      <c r="G53" t="s">
        <v>91</v>
      </c>
      <c r="H53" t="s">
        <v>92</v>
      </c>
      <c r="I53" t="s">
        <v>80</v>
      </c>
      <c r="J53" t="s">
        <v>93</v>
      </c>
    </row>
    <row r="54" spans="1:15" x14ac:dyDescent="0.25">
      <c r="A54" t="s">
        <v>473</v>
      </c>
      <c r="C54">
        <v>168</v>
      </c>
      <c r="D54">
        <v>145</v>
      </c>
      <c r="E54">
        <v>10</v>
      </c>
      <c r="F54">
        <v>759</v>
      </c>
      <c r="G54">
        <v>61</v>
      </c>
      <c r="H54">
        <v>107</v>
      </c>
      <c r="I54">
        <v>1250</v>
      </c>
      <c r="J54" t="s">
        <v>308</v>
      </c>
    </row>
    <row r="55" spans="1:15" x14ac:dyDescent="0.25">
      <c r="A55" t="s">
        <v>474</v>
      </c>
      <c r="C55">
        <v>142</v>
      </c>
      <c r="D55">
        <v>102</v>
      </c>
      <c r="E55">
        <v>36</v>
      </c>
      <c r="F55">
        <v>1</v>
      </c>
      <c r="G55">
        <v>258</v>
      </c>
      <c r="H55">
        <v>36</v>
      </c>
      <c r="I55">
        <v>575</v>
      </c>
    </row>
    <row r="56" spans="1:15" x14ac:dyDescent="0.25">
      <c r="A56" t="s">
        <v>85</v>
      </c>
      <c r="C56">
        <v>310</v>
      </c>
      <c r="D56">
        <v>247</v>
      </c>
      <c r="E56">
        <v>46</v>
      </c>
      <c r="F56">
        <v>760</v>
      </c>
      <c r="G56">
        <v>319</v>
      </c>
      <c r="H56">
        <v>143</v>
      </c>
      <c r="I56">
        <v>1825</v>
      </c>
    </row>
    <row r="58" spans="1:15" ht="31.5" x14ac:dyDescent="0.25">
      <c r="A58" s="383" t="s">
        <v>95</v>
      </c>
      <c r="B58" s="383"/>
      <c r="C58" s="383" t="s">
        <v>96</v>
      </c>
      <c r="D58" s="383" t="s">
        <v>97</v>
      </c>
      <c r="E58" s="383" t="s">
        <v>98</v>
      </c>
      <c r="F58" s="383" t="s">
        <v>99</v>
      </c>
      <c r="G58" s="383" t="s">
        <v>100</v>
      </c>
      <c r="H58" s="383" t="s">
        <v>101</v>
      </c>
      <c r="I58" s="383" t="s">
        <v>102</v>
      </c>
      <c r="J58" s="383" t="s">
        <v>103</v>
      </c>
      <c r="K58" s="383" t="s">
        <v>104</v>
      </c>
      <c r="L58" s="383" t="s">
        <v>106</v>
      </c>
      <c r="M58" s="383" t="s">
        <v>107</v>
      </c>
      <c r="N58" s="383" t="s">
        <v>108</v>
      </c>
      <c r="O58" s="383"/>
    </row>
    <row r="59" spans="1:15" x14ac:dyDescent="0.25">
      <c r="A59" t="s">
        <v>473</v>
      </c>
      <c r="C59">
        <v>0</v>
      </c>
      <c r="D59">
        <v>0</v>
      </c>
      <c r="E59">
        <v>69</v>
      </c>
      <c r="F59">
        <v>0</v>
      </c>
      <c r="G59">
        <v>58</v>
      </c>
      <c r="H59">
        <v>40</v>
      </c>
      <c r="I59">
        <v>0</v>
      </c>
      <c r="J59">
        <v>1047</v>
      </c>
      <c r="K59">
        <v>0</v>
      </c>
      <c r="L59">
        <v>67</v>
      </c>
      <c r="M59">
        <v>1533</v>
      </c>
      <c r="N59">
        <v>2814</v>
      </c>
    </row>
    <row r="60" spans="1:15" x14ac:dyDescent="0.25">
      <c r="A60" t="s">
        <v>474</v>
      </c>
      <c r="C60">
        <v>0</v>
      </c>
      <c r="D60">
        <v>0</v>
      </c>
      <c r="E60">
        <v>54</v>
      </c>
      <c r="F60">
        <v>0</v>
      </c>
      <c r="G60">
        <v>0</v>
      </c>
      <c r="H60">
        <v>151</v>
      </c>
      <c r="I60">
        <v>0</v>
      </c>
      <c r="J60">
        <v>400</v>
      </c>
      <c r="K60">
        <v>0</v>
      </c>
      <c r="L60">
        <v>0</v>
      </c>
      <c r="M60">
        <v>60</v>
      </c>
      <c r="N60">
        <v>665</v>
      </c>
    </row>
    <row r="61" spans="1:15" x14ac:dyDescent="0.25">
      <c r="A61" t="s">
        <v>85</v>
      </c>
      <c r="C61">
        <v>0</v>
      </c>
      <c r="D61">
        <v>0</v>
      </c>
      <c r="E61">
        <v>123</v>
      </c>
      <c r="F61">
        <v>0</v>
      </c>
      <c r="G61">
        <v>58</v>
      </c>
      <c r="H61">
        <v>191</v>
      </c>
      <c r="I61">
        <v>0</v>
      </c>
      <c r="J61">
        <v>1447</v>
      </c>
      <c r="K61">
        <v>0</v>
      </c>
      <c r="L61">
        <v>67</v>
      </c>
      <c r="M61">
        <v>1593</v>
      </c>
      <c r="N61">
        <v>3479</v>
      </c>
    </row>
    <row r="63" spans="1:15" x14ac:dyDescent="0.25">
      <c r="A63" t="s">
        <v>109</v>
      </c>
      <c r="C63" t="s">
        <v>110</v>
      </c>
      <c r="D63" t="s">
        <v>111</v>
      </c>
      <c r="N63" t="s">
        <v>112</v>
      </c>
    </row>
    <row r="64" spans="1:15" x14ac:dyDescent="0.25">
      <c r="A64" t="s">
        <v>473</v>
      </c>
      <c r="C64">
        <v>102</v>
      </c>
      <c r="D64">
        <v>265</v>
      </c>
      <c r="N64">
        <v>367</v>
      </c>
    </row>
    <row r="65" spans="1:14" x14ac:dyDescent="0.25">
      <c r="A65" t="s">
        <v>474</v>
      </c>
      <c r="C65">
        <v>82</v>
      </c>
      <c r="D65">
        <v>497</v>
      </c>
      <c r="N65">
        <v>579</v>
      </c>
    </row>
    <row r="66" spans="1:14" x14ac:dyDescent="0.25">
      <c r="A66" t="s">
        <v>85</v>
      </c>
      <c r="C66">
        <v>184</v>
      </c>
      <c r="D66">
        <v>762</v>
      </c>
      <c r="N66">
        <v>946</v>
      </c>
    </row>
    <row r="67" spans="1:14" x14ac:dyDescent="0.25">
      <c r="A67" t="s">
        <v>114</v>
      </c>
    </row>
    <row r="68" spans="1:14" x14ac:dyDescent="0.25">
      <c r="M68" t="s">
        <v>479</v>
      </c>
    </row>
    <row r="69" spans="1:14" x14ac:dyDescent="0.25">
      <c r="A69" t="s">
        <v>480</v>
      </c>
    </row>
    <row r="71" spans="1:14" x14ac:dyDescent="0.25">
      <c r="C71" t="s">
        <v>116</v>
      </c>
      <c r="D71" t="s">
        <v>117</v>
      </c>
      <c r="E71" t="s">
        <v>118</v>
      </c>
      <c r="F71" t="s">
        <v>119</v>
      </c>
      <c r="G71" t="s">
        <v>92</v>
      </c>
      <c r="H71" t="s">
        <v>309</v>
      </c>
      <c r="I71" t="s">
        <v>80</v>
      </c>
    </row>
    <row r="72" spans="1:14" x14ac:dyDescent="0.25">
      <c r="C72" s="384">
        <v>0</v>
      </c>
      <c r="D72" s="384">
        <v>7400</v>
      </c>
      <c r="E72" s="384">
        <v>2000</v>
      </c>
      <c r="F72" s="384">
        <v>16000</v>
      </c>
      <c r="G72" s="384">
        <v>1873</v>
      </c>
      <c r="H72" s="384">
        <v>2727</v>
      </c>
      <c r="I72" s="384">
        <v>30000</v>
      </c>
    </row>
    <row r="73" spans="1:14" x14ac:dyDescent="0.25">
      <c r="A73" t="s">
        <v>85</v>
      </c>
      <c r="C73" s="384">
        <v>0</v>
      </c>
      <c r="D73" s="384">
        <v>7400</v>
      </c>
      <c r="E73" s="384">
        <v>2000</v>
      </c>
      <c r="F73" s="384">
        <v>16000</v>
      </c>
      <c r="G73" s="384">
        <v>1873</v>
      </c>
      <c r="H73" s="384">
        <v>2727</v>
      </c>
      <c r="I73" s="384">
        <v>30000</v>
      </c>
    </row>
    <row r="75" spans="1:14" x14ac:dyDescent="0.25">
      <c r="C75" t="s">
        <v>120</v>
      </c>
      <c r="D75" t="s">
        <v>121</v>
      </c>
      <c r="E75" t="s">
        <v>80</v>
      </c>
    </row>
    <row r="76" spans="1:14" x14ac:dyDescent="0.25">
      <c r="C76" s="385">
        <v>30000</v>
      </c>
      <c r="D76" s="385">
        <v>35000</v>
      </c>
      <c r="E76" s="385">
        <v>65000</v>
      </c>
      <c r="G76" t="s">
        <v>481</v>
      </c>
    </row>
    <row r="77" spans="1:14" x14ac:dyDescent="0.25">
      <c r="A77" t="s">
        <v>80</v>
      </c>
      <c r="C77" s="384">
        <v>30000</v>
      </c>
      <c r="D77" s="384">
        <v>35000</v>
      </c>
      <c r="E77" s="384">
        <v>65000</v>
      </c>
    </row>
    <row r="79" spans="1:14" x14ac:dyDescent="0.25">
      <c r="A79" t="s">
        <v>482</v>
      </c>
    </row>
    <row r="81" spans="1:9" x14ac:dyDescent="0.25">
      <c r="D81" t="s">
        <v>125</v>
      </c>
      <c r="E81" t="s">
        <v>126</v>
      </c>
      <c r="F81" t="s">
        <v>127</v>
      </c>
      <c r="G81" t="s">
        <v>128</v>
      </c>
      <c r="H81" t="s">
        <v>129</v>
      </c>
      <c r="I81" t="s">
        <v>85</v>
      </c>
    </row>
    <row r="82" spans="1:9" x14ac:dyDescent="0.25">
      <c r="C82" t="s">
        <v>130</v>
      </c>
      <c r="D82">
        <v>0</v>
      </c>
      <c r="E82">
        <v>0.5</v>
      </c>
      <c r="F82">
        <v>0</v>
      </c>
      <c r="G82">
        <v>0</v>
      </c>
      <c r="H82">
        <v>0</v>
      </c>
      <c r="I82">
        <v>0.5</v>
      </c>
    </row>
    <row r="83" spans="1:9" x14ac:dyDescent="0.25">
      <c r="C83" t="s">
        <v>131</v>
      </c>
      <c r="D83">
        <v>0</v>
      </c>
      <c r="E83">
        <v>0.5</v>
      </c>
      <c r="F83">
        <v>0</v>
      </c>
      <c r="G83">
        <v>0</v>
      </c>
      <c r="H83">
        <v>0</v>
      </c>
      <c r="I83">
        <v>0.5</v>
      </c>
    </row>
    <row r="85" spans="1:9" x14ac:dyDescent="0.25">
      <c r="A85" t="s">
        <v>132</v>
      </c>
    </row>
    <row r="86" spans="1:9" x14ac:dyDescent="0.25">
      <c r="A86" t="s">
        <v>483</v>
      </c>
    </row>
    <row r="88" spans="1:9" x14ac:dyDescent="0.25">
      <c r="A88" t="s">
        <v>133</v>
      </c>
    </row>
    <row r="89" spans="1:9" x14ac:dyDescent="0.25">
      <c r="A89" t="s">
        <v>484</v>
      </c>
      <c r="B89" t="s">
        <v>485</v>
      </c>
    </row>
    <row r="150" ht="39" customHeight="1" x14ac:dyDescent="0.25"/>
    <row r="154" ht="39" customHeight="1" x14ac:dyDescent="0.25"/>
    <row r="165" ht="78.95" customHeight="1" x14ac:dyDescent="0.25"/>
  </sheetData>
  <mergeCells count="3">
    <mergeCell ref="B24:G24"/>
    <mergeCell ref="B25:G25"/>
    <mergeCell ref="B26:G26"/>
  </mergeCells>
  <hyperlinks>
    <hyperlink ref="K24" r:id="rId1"/>
    <hyperlink ref="K25" r:id="rId2"/>
  </hyperlinks>
  <pageMargins left="0.75" right="0.75" top="1" bottom="1" header="0.5" footer="0.5"/>
  <pageSetup orientation="portrait" horizontalDpi="4294967292" verticalDpi="4294967292"/>
  <drawing r:id="rId3"/>
  <legacyDrawing r:id="rId4"/>
  <oleObjects>
    <mc:AlternateContent xmlns:mc="http://schemas.openxmlformats.org/markup-compatibility/2006">
      <mc:Choice Requires="x14">
        <oleObject progId="Word.Document.12" shapeId="2049" r:id="rId5">
          <objectPr defaultSize="0" r:id="rId6">
            <anchor moveWithCells="1">
              <from>
                <xdr:col>1</xdr:col>
                <xdr:colOff>0</xdr:colOff>
                <xdr:row>25</xdr:row>
                <xdr:rowOff>0</xdr:rowOff>
              </from>
              <to>
                <xdr:col>3</xdr:col>
                <xdr:colOff>85725</xdr:colOff>
                <xdr:row>26</xdr:row>
                <xdr:rowOff>123825</xdr:rowOff>
              </to>
            </anchor>
          </objectPr>
        </oleObject>
      </mc:Choice>
      <mc:Fallback>
        <oleObject progId="Word.Document.12" shapeId="2049" r:id="rId5"/>
      </mc:Fallback>
    </mc:AlternateContent>
    <mc:AlternateContent xmlns:mc="http://schemas.openxmlformats.org/markup-compatibility/2006">
      <mc:Choice Requires="x14">
        <oleObject progId="Word.Document.12" shapeId="2129" r:id="rId7">
          <objectPr defaultSize="0" autoPict="0" r:id="rId8">
            <anchor moveWithCells="1">
              <from>
                <xdr:col>1</xdr:col>
                <xdr:colOff>0</xdr:colOff>
                <xdr:row>25</xdr:row>
                <xdr:rowOff>0</xdr:rowOff>
              </from>
              <to>
                <xdr:col>3</xdr:col>
                <xdr:colOff>1181100</xdr:colOff>
                <xdr:row>26</xdr:row>
                <xdr:rowOff>9525</xdr:rowOff>
              </to>
            </anchor>
          </objectPr>
        </oleObject>
      </mc:Choice>
      <mc:Fallback>
        <oleObject progId="Word.Document.12" shapeId="2129" r:id="rId7"/>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0"/>
  <sheetViews>
    <sheetView topLeftCell="A11" workbookViewId="0">
      <selection activeCell="E18" sqref="E18"/>
    </sheetView>
  </sheetViews>
  <sheetFormatPr defaultColWidth="11" defaultRowHeight="15.75" x14ac:dyDescent="0.25"/>
  <cols>
    <col min="1" max="1" width="23.5" customWidth="1"/>
    <col min="2" max="13" width="15.625" customWidth="1"/>
    <col min="14" max="14" width="15.125" customWidth="1"/>
    <col min="15" max="15" width="15.625" customWidth="1"/>
  </cols>
  <sheetData>
    <row r="1" spans="1:15" ht="19.5" thickTop="1" thickBot="1" x14ac:dyDescent="0.3">
      <c r="A1" s="15" t="s">
        <v>48</v>
      </c>
      <c r="B1" s="545" t="s">
        <v>281</v>
      </c>
      <c r="C1" s="546"/>
      <c r="D1" s="547"/>
      <c r="E1" s="16"/>
      <c r="F1" s="16"/>
      <c r="G1" s="16"/>
      <c r="H1" s="16"/>
      <c r="I1" s="16"/>
      <c r="J1" s="16"/>
      <c r="K1" s="16"/>
      <c r="L1" s="16"/>
      <c r="M1" s="16"/>
      <c r="N1" s="16"/>
      <c r="O1" s="16"/>
    </row>
    <row r="2" spans="1:15" ht="19.5" thickTop="1" thickBot="1" x14ac:dyDescent="0.3">
      <c r="A2" s="545" t="s">
        <v>282</v>
      </c>
      <c r="B2" s="546"/>
      <c r="C2" s="546"/>
      <c r="D2" s="547"/>
      <c r="E2" s="16"/>
      <c r="F2" s="16"/>
      <c r="G2" s="16"/>
      <c r="H2" s="16"/>
      <c r="I2" s="16"/>
      <c r="J2" s="16"/>
      <c r="K2" s="16"/>
      <c r="L2" s="16"/>
      <c r="M2" s="16"/>
      <c r="N2" s="16"/>
      <c r="O2" s="16"/>
    </row>
    <row r="3" spans="1:15" ht="19.5" thickTop="1" x14ac:dyDescent="0.25">
      <c r="A3" s="17" t="s">
        <v>49</v>
      </c>
      <c r="B3" s="16"/>
      <c r="C3" s="16"/>
      <c r="D3" s="16"/>
      <c r="E3" s="16"/>
      <c r="F3" s="16"/>
      <c r="G3" s="16"/>
      <c r="H3" s="16"/>
      <c r="I3" s="16"/>
      <c r="J3" s="16"/>
      <c r="K3" s="16"/>
      <c r="L3" s="16"/>
      <c r="M3" s="16"/>
      <c r="N3" s="16"/>
      <c r="O3" s="16"/>
    </row>
    <row r="4" spans="1:15" ht="18" x14ac:dyDescent="0.25">
      <c r="A4" s="548" t="s">
        <v>50</v>
      </c>
      <c r="B4" s="548"/>
      <c r="C4" s="549"/>
      <c r="D4" s="549"/>
      <c r="E4" s="549"/>
      <c r="F4" s="549"/>
      <c r="G4" s="549"/>
      <c r="H4" s="549"/>
      <c r="I4" s="549"/>
      <c r="J4" s="549"/>
      <c r="K4" s="549"/>
      <c r="L4" s="549"/>
      <c r="M4" s="549"/>
      <c r="N4" s="549"/>
      <c r="O4" s="549"/>
    </row>
    <row r="5" spans="1:15" ht="18" x14ac:dyDescent="0.25">
      <c r="A5" s="548" t="s">
        <v>283</v>
      </c>
      <c r="B5" s="548"/>
      <c r="C5" s="549"/>
      <c r="D5" s="549"/>
      <c r="E5" s="549"/>
      <c r="F5" s="549"/>
      <c r="G5" s="549"/>
      <c r="H5" s="549"/>
      <c r="I5" s="549"/>
      <c r="J5" s="549"/>
      <c r="K5" s="549"/>
      <c r="L5" s="549"/>
      <c r="M5" s="549"/>
      <c r="N5" s="549"/>
      <c r="O5" s="549"/>
    </row>
    <row r="6" spans="1:15" ht="16.5" thickBot="1" x14ac:dyDescent="0.3">
      <c r="K6" s="18"/>
      <c r="N6" s="18"/>
    </row>
    <row r="7" spans="1:15" ht="17.25" thickTop="1" thickBot="1" x14ac:dyDescent="0.3">
      <c r="A7" s="211" t="s">
        <v>167</v>
      </c>
      <c r="B7" s="211"/>
      <c r="C7" s="211"/>
      <c r="D7" s="211"/>
      <c r="E7" s="211"/>
      <c r="F7" s="211"/>
      <c r="G7" s="211"/>
      <c r="H7" s="211"/>
      <c r="I7" s="20"/>
      <c r="J7" s="21"/>
      <c r="K7" s="21"/>
      <c r="L7" s="21"/>
      <c r="M7" s="21"/>
      <c r="N7" s="58"/>
      <c r="O7" s="58"/>
    </row>
    <row r="8" spans="1:15" ht="17.25" thickTop="1" thickBot="1" x14ac:dyDescent="0.3">
      <c r="A8" s="211" t="s">
        <v>51</v>
      </c>
      <c r="B8" s="211"/>
      <c r="C8" s="211"/>
      <c r="D8" s="212"/>
      <c r="E8" s="212"/>
      <c r="F8" s="211"/>
      <c r="G8" s="213"/>
      <c r="H8" s="214"/>
      <c r="I8" s="25"/>
      <c r="J8" s="26"/>
      <c r="K8" s="26"/>
      <c r="L8" s="26"/>
      <c r="M8" s="26"/>
      <c r="N8" s="27"/>
      <c r="O8" s="28"/>
    </row>
    <row r="9" spans="1:15" ht="130.5" thickTop="1" thickBot="1" x14ac:dyDescent="0.3">
      <c r="A9" s="164" t="s">
        <v>52</v>
      </c>
      <c r="B9" s="161" t="s">
        <v>53</v>
      </c>
      <c r="C9" s="30"/>
      <c r="D9" s="162"/>
      <c r="E9" s="162"/>
      <c r="F9" s="162"/>
      <c r="G9" s="163"/>
      <c r="H9" s="507" t="s">
        <v>54</v>
      </c>
      <c r="I9" s="507"/>
      <c r="J9" s="508"/>
      <c r="K9" s="508" t="s">
        <v>55</v>
      </c>
      <c r="L9" s="508"/>
      <c r="M9" s="165" t="s">
        <v>56</v>
      </c>
      <c r="N9" s="33" t="s">
        <v>57</v>
      </c>
      <c r="O9" s="34" t="s">
        <v>136</v>
      </c>
    </row>
    <row r="10" spans="1:15" ht="17.25" thickTop="1" thickBot="1" x14ac:dyDescent="0.3">
      <c r="A10" s="35" t="s">
        <v>168</v>
      </c>
      <c r="B10" s="509" t="s">
        <v>169</v>
      </c>
      <c r="C10" s="510"/>
      <c r="D10" s="510"/>
      <c r="E10" s="510"/>
      <c r="F10" s="510"/>
      <c r="G10" s="511"/>
      <c r="H10" s="501" t="s">
        <v>170</v>
      </c>
      <c r="I10" s="502"/>
      <c r="J10" s="503"/>
      <c r="K10" s="501" t="s">
        <v>171</v>
      </c>
      <c r="L10" s="503"/>
      <c r="M10" s="38">
        <v>25</v>
      </c>
      <c r="N10" s="38" t="s">
        <v>172</v>
      </c>
      <c r="O10" s="39" t="s">
        <v>141</v>
      </c>
    </row>
    <row r="11" spans="1:15" ht="17.25" thickTop="1" thickBot="1" x14ac:dyDescent="0.3">
      <c r="A11" s="35" t="s">
        <v>173</v>
      </c>
      <c r="B11" s="498" t="s">
        <v>174</v>
      </c>
      <c r="C11" s="499"/>
      <c r="D11" s="499"/>
      <c r="E11" s="499"/>
      <c r="F11" s="499"/>
      <c r="G11" s="500"/>
      <c r="H11" s="504" t="s">
        <v>175</v>
      </c>
      <c r="I11" s="505"/>
      <c r="J11" s="506"/>
      <c r="K11" s="504" t="s">
        <v>176</v>
      </c>
      <c r="L11" s="506"/>
      <c r="M11" s="37">
        <v>45</v>
      </c>
      <c r="N11" s="37" t="s">
        <v>177</v>
      </c>
      <c r="O11" s="39" t="s">
        <v>141</v>
      </c>
    </row>
    <row r="12" spans="1:15" ht="17.25" thickTop="1" thickBot="1" x14ac:dyDescent="0.3">
      <c r="A12" s="35">
        <v>42564</v>
      </c>
      <c r="B12" s="498" t="s">
        <v>169</v>
      </c>
      <c r="C12" s="499"/>
      <c r="D12" s="499"/>
      <c r="E12" s="499"/>
      <c r="F12" s="499"/>
      <c r="G12" s="500"/>
      <c r="H12" s="501" t="s">
        <v>170</v>
      </c>
      <c r="I12" s="502"/>
      <c r="J12" s="503"/>
      <c r="K12" s="501" t="s">
        <v>171</v>
      </c>
      <c r="L12" s="503"/>
      <c r="M12" s="38">
        <v>25</v>
      </c>
      <c r="N12" s="38" t="s">
        <v>172</v>
      </c>
      <c r="O12" s="39" t="s">
        <v>141</v>
      </c>
    </row>
    <row r="13" spans="1:15" ht="17.25" thickTop="1" thickBot="1" x14ac:dyDescent="0.3">
      <c r="A13" s="35">
        <v>42421</v>
      </c>
      <c r="B13" s="498" t="s">
        <v>174</v>
      </c>
      <c r="C13" s="499"/>
      <c r="D13" s="499"/>
      <c r="E13" s="499"/>
      <c r="F13" s="499"/>
      <c r="G13" s="500"/>
      <c r="H13" s="504" t="s">
        <v>175</v>
      </c>
      <c r="I13" s="505"/>
      <c r="J13" s="506"/>
      <c r="K13" s="504" t="s">
        <v>176</v>
      </c>
      <c r="L13" s="506"/>
      <c r="M13" s="37">
        <v>45</v>
      </c>
      <c r="N13" s="37" t="s">
        <v>177</v>
      </c>
      <c r="O13" s="39" t="s">
        <v>141</v>
      </c>
    </row>
    <row r="14" spans="1:15" ht="17.25" thickTop="1" thickBot="1" x14ac:dyDescent="0.3">
      <c r="A14" s="35">
        <v>42217</v>
      </c>
      <c r="B14" s="168" t="s">
        <v>178</v>
      </c>
      <c r="C14" s="169"/>
      <c r="D14" s="170"/>
      <c r="E14" s="169"/>
      <c r="F14" s="169"/>
      <c r="G14" s="169"/>
      <c r="H14" s="512" t="s">
        <v>179</v>
      </c>
      <c r="I14" s="512"/>
      <c r="J14" s="512"/>
      <c r="K14" s="504" t="s">
        <v>180</v>
      </c>
      <c r="L14" s="506"/>
      <c r="M14" s="37"/>
      <c r="N14" s="37" t="s">
        <v>181</v>
      </c>
      <c r="O14" s="39" t="s">
        <v>141</v>
      </c>
    </row>
    <row r="15" spans="1:15" ht="17.25" thickTop="1" thickBot="1" x14ac:dyDescent="0.3">
      <c r="A15" s="35">
        <v>42339</v>
      </c>
      <c r="B15" s="168" t="s">
        <v>182</v>
      </c>
      <c r="C15" s="169"/>
      <c r="D15" s="169"/>
      <c r="E15" s="169"/>
      <c r="F15" s="169"/>
      <c r="G15" s="169"/>
      <c r="H15" s="512" t="s">
        <v>179</v>
      </c>
      <c r="I15" s="512"/>
      <c r="J15" s="512"/>
      <c r="K15" s="504" t="s">
        <v>180</v>
      </c>
      <c r="L15" s="506"/>
      <c r="M15" s="37"/>
      <c r="N15" s="37" t="s">
        <v>181</v>
      </c>
      <c r="O15" s="39" t="s">
        <v>141</v>
      </c>
    </row>
    <row r="16" spans="1:15" ht="17.25" thickTop="1" thickBot="1" x14ac:dyDescent="0.3">
      <c r="A16" s="35">
        <v>42430</v>
      </c>
      <c r="B16" s="168" t="s">
        <v>183</v>
      </c>
      <c r="C16" s="169"/>
      <c r="D16" s="73"/>
      <c r="E16" s="169"/>
      <c r="F16" s="169"/>
      <c r="G16" s="169"/>
      <c r="H16" s="512" t="s">
        <v>179</v>
      </c>
      <c r="I16" s="512"/>
      <c r="J16" s="512"/>
      <c r="K16" s="504" t="s">
        <v>180</v>
      </c>
      <c r="L16" s="506"/>
      <c r="M16" s="37"/>
      <c r="N16" s="37" t="s">
        <v>181</v>
      </c>
      <c r="O16" s="39" t="s">
        <v>141</v>
      </c>
    </row>
    <row r="17" spans="1:15" ht="17.25" thickTop="1" thickBot="1" x14ac:dyDescent="0.3">
      <c r="A17" s="35">
        <v>42401</v>
      </c>
      <c r="B17" s="168" t="s">
        <v>184</v>
      </c>
      <c r="C17" s="169"/>
      <c r="D17" s="169"/>
      <c r="E17" s="169"/>
      <c r="F17" s="169"/>
      <c r="G17" s="169"/>
      <c r="H17" s="512" t="s">
        <v>179</v>
      </c>
      <c r="I17" s="512"/>
      <c r="J17" s="512"/>
      <c r="K17" s="504" t="s">
        <v>180</v>
      </c>
      <c r="L17" s="506"/>
      <c r="M17" s="37"/>
      <c r="N17" s="37" t="s">
        <v>181</v>
      </c>
      <c r="O17" s="39" t="s">
        <v>141</v>
      </c>
    </row>
    <row r="18" spans="1:15" ht="17.25" thickTop="1" thickBot="1" x14ac:dyDescent="0.3">
      <c r="A18" s="35">
        <v>42339</v>
      </c>
      <c r="B18" s="168" t="s">
        <v>185</v>
      </c>
      <c r="C18" s="169"/>
      <c r="D18" s="169"/>
      <c r="E18" s="169"/>
      <c r="F18" s="169"/>
      <c r="G18" s="169"/>
      <c r="H18" s="512" t="s">
        <v>179</v>
      </c>
      <c r="I18" s="512"/>
      <c r="J18" s="512"/>
      <c r="K18" s="504" t="s">
        <v>180</v>
      </c>
      <c r="L18" s="506"/>
      <c r="M18" s="37"/>
      <c r="N18" s="37" t="s">
        <v>181</v>
      </c>
      <c r="O18" s="39" t="s">
        <v>141</v>
      </c>
    </row>
    <row r="19" spans="1:15" ht="17.25" thickTop="1" thickBot="1" x14ac:dyDescent="0.3">
      <c r="A19" s="35">
        <v>42125</v>
      </c>
      <c r="B19" s="168" t="s">
        <v>186</v>
      </c>
      <c r="C19" s="169"/>
      <c r="D19" s="169"/>
      <c r="E19" s="169"/>
      <c r="F19" s="169"/>
      <c r="G19" s="169"/>
      <c r="H19" s="512" t="s">
        <v>179</v>
      </c>
      <c r="I19" s="512"/>
      <c r="J19" s="512"/>
      <c r="K19" s="504" t="s">
        <v>180</v>
      </c>
      <c r="L19" s="506"/>
      <c r="M19" s="37"/>
      <c r="N19" s="37" t="s">
        <v>181</v>
      </c>
      <c r="O19" s="39" t="s">
        <v>141</v>
      </c>
    </row>
    <row r="20" spans="1:15" ht="17.25" thickTop="1" thickBot="1" x14ac:dyDescent="0.3">
      <c r="A20" s="35">
        <v>42430</v>
      </c>
      <c r="B20" s="168" t="s">
        <v>187</v>
      </c>
      <c r="C20" s="169"/>
      <c r="D20" s="169"/>
      <c r="E20" s="169"/>
      <c r="F20" s="169"/>
      <c r="G20" s="169"/>
      <c r="H20" s="512" t="s">
        <v>179</v>
      </c>
      <c r="I20" s="512"/>
      <c r="J20" s="512"/>
      <c r="K20" s="504" t="s">
        <v>180</v>
      </c>
      <c r="L20" s="506"/>
      <c r="M20" s="37"/>
      <c r="N20" s="37" t="s">
        <v>181</v>
      </c>
      <c r="O20" s="39" t="s">
        <v>141</v>
      </c>
    </row>
    <row r="21" spans="1:15" ht="17.25" thickTop="1" thickBot="1" x14ac:dyDescent="0.3">
      <c r="A21" s="35">
        <v>42005</v>
      </c>
      <c r="B21" s="168" t="s">
        <v>188</v>
      </c>
      <c r="C21" s="169"/>
      <c r="D21" s="169"/>
      <c r="E21" s="169"/>
      <c r="F21" s="169"/>
      <c r="G21" s="169"/>
      <c r="H21" s="512" t="s">
        <v>179</v>
      </c>
      <c r="I21" s="512"/>
      <c r="J21" s="512"/>
      <c r="K21" s="504" t="s">
        <v>180</v>
      </c>
      <c r="L21" s="506"/>
      <c r="M21" s="37"/>
      <c r="N21" s="37" t="s">
        <v>181</v>
      </c>
      <c r="O21" s="39" t="s">
        <v>141</v>
      </c>
    </row>
    <row r="22" spans="1:15" ht="17.25" thickTop="1" thickBot="1" x14ac:dyDescent="0.3">
      <c r="A22" s="35">
        <v>42401</v>
      </c>
      <c r="B22" s="168" t="s">
        <v>189</v>
      </c>
      <c r="C22" s="169"/>
      <c r="D22" s="169"/>
      <c r="E22" s="169"/>
      <c r="F22" s="169"/>
      <c r="G22" s="169"/>
      <c r="H22" s="512" t="s">
        <v>179</v>
      </c>
      <c r="I22" s="512"/>
      <c r="J22" s="512"/>
      <c r="K22" s="504" t="s">
        <v>180</v>
      </c>
      <c r="L22" s="506"/>
      <c r="M22" s="37"/>
      <c r="N22" s="37" t="s">
        <v>181</v>
      </c>
      <c r="O22" s="39" t="s">
        <v>141</v>
      </c>
    </row>
    <row r="23" spans="1:15" ht="17.25" thickTop="1" thickBot="1" x14ac:dyDescent="0.3">
      <c r="A23" s="35">
        <v>42248</v>
      </c>
      <c r="B23" s="168" t="s">
        <v>190</v>
      </c>
      <c r="C23" s="169"/>
      <c r="D23" s="169"/>
      <c r="E23" s="169"/>
      <c r="F23" s="169"/>
      <c r="G23" s="169"/>
      <c r="H23" s="512" t="s">
        <v>179</v>
      </c>
      <c r="I23" s="512"/>
      <c r="J23" s="512"/>
      <c r="K23" s="504" t="s">
        <v>180</v>
      </c>
      <c r="L23" s="506"/>
      <c r="M23" s="37"/>
      <c r="N23" s="37" t="s">
        <v>181</v>
      </c>
      <c r="O23" s="39" t="s">
        <v>141</v>
      </c>
    </row>
    <row r="24" spans="1:15" ht="17.25" thickTop="1" thickBot="1" x14ac:dyDescent="0.3">
      <c r="A24" s="35">
        <v>42309</v>
      </c>
      <c r="B24" s="168" t="s">
        <v>191</v>
      </c>
      <c r="C24" s="169"/>
      <c r="D24" s="169"/>
      <c r="E24" s="169"/>
      <c r="F24" s="169"/>
      <c r="G24" s="169"/>
      <c r="H24" s="512" t="s">
        <v>179</v>
      </c>
      <c r="I24" s="512"/>
      <c r="J24" s="512"/>
      <c r="K24" s="504" t="s">
        <v>180</v>
      </c>
      <c r="L24" s="506"/>
      <c r="M24" s="37"/>
      <c r="N24" s="37" t="s">
        <v>181</v>
      </c>
      <c r="O24" s="39" t="s">
        <v>141</v>
      </c>
    </row>
    <row r="25" spans="1:15" ht="17.25" thickTop="1" thickBot="1" x14ac:dyDescent="0.3">
      <c r="A25" s="35">
        <v>42430</v>
      </c>
      <c r="B25" s="168" t="s">
        <v>192</v>
      </c>
      <c r="C25" s="169"/>
      <c r="D25" s="169"/>
      <c r="E25" s="169"/>
      <c r="F25" s="169"/>
      <c r="G25" s="169"/>
      <c r="H25" s="512" t="s">
        <v>179</v>
      </c>
      <c r="I25" s="512"/>
      <c r="J25" s="512"/>
      <c r="K25" s="504" t="s">
        <v>180</v>
      </c>
      <c r="L25" s="506"/>
      <c r="M25" s="37"/>
      <c r="N25" s="37" t="s">
        <v>181</v>
      </c>
      <c r="O25" s="39" t="s">
        <v>141</v>
      </c>
    </row>
    <row r="26" spans="1:15" ht="17.25" thickTop="1" thickBot="1" x14ac:dyDescent="0.3">
      <c r="A26" s="35">
        <v>42125</v>
      </c>
      <c r="B26" s="168" t="s">
        <v>193</v>
      </c>
      <c r="C26" s="169"/>
      <c r="D26" s="169"/>
      <c r="E26" s="169"/>
      <c r="F26" s="169"/>
      <c r="G26" s="169"/>
      <c r="H26" s="219" t="s">
        <v>194</v>
      </c>
      <c r="I26" s="76"/>
      <c r="J26" s="77"/>
      <c r="K26" s="504" t="s">
        <v>180</v>
      </c>
      <c r="L26" s="506"/>
      <c r="M26" s="37"/>
      <c r="N26" s="37" t="s">
        <v>58</v>
      </c>
      <c r="O26" s="39" t="s">
        <v>141</v>
      </c>
    </row>
    <row r="27" spans="1:15" ht="17.25" thickTop="1" thickBot="1" x14ac:dyDescent="0.3">
      <c r="A27" s="35">
        <v>42125</v>
      </c>
      <c r="B27" s="220" t="s">
        <v>195</v>
      </c>
      <c r="C27" s="169"/>
      <c r="D27" s="169"/>
      <c r="E27" s="169"/>
      <c r="F27" s="169"/>
      <c r="G27" s="173"/>
      <c r="H27" s="75" t="s">
        <v>196</v>
      </c>
      <c r="I27" s="76"/>
      <c r="J27" s="77"/>
      <c r="K27" s="75" t="s">
        <v>197</v>
      </c>
      <c r="L27" s="77"/>
      <c r="M27" s="37"/>
      <c r="N27" s="37" t="s">
        <v>172</v>
      </c>
      <c r="O27" s="39" t="s">
        <v>141</v>
      </c>
    </row>
    <row r="28" spans="1:15" ht="17.25" thickTop="1" thickBot="1" x14ac:dyDescent="0.3">
      <c r="A28" s="36">
        <v>42126</v>
      </c>
      <c r="B28" s="220" t="s">
        <v>198</v>
      </c>
      <c r="C28" s="73"/>
      <c r="D28" s="73"/>
      <c r="E28" s="73"/>
      <c r="F28" s="73"/>
      <c r="G28" s="74"/>
      <c r="H28" s="75" t="s">
        <v>199</v>
      </c>
      <c r="I28" s="76"/>
      <c r="J28" s="77"/>
      <c r="K28" s="75"/>
      <c r="L28" s="77"/>
      <c r="M28" s="40"/>
      <c r="N28" s="40" t="s">
        <v>200</v>
      </c>
      <c r="O28" s="39" t="s">
        <v>141</v>
      </c>
    </row>
    <row r="29" spans="1:15" ht="17.25" thickTop="1" thickBot="1" x14ac:dyDescent="0.3">
      <c r="A29" s="36">
        <v>42127</v>
      </c>
      <c r="B29" s="220" t="s">
        <v>201</v>
      </c>
      <c r="C29" s="73"/>
      <c r="D29" s="221"/>
      <c r="E29" s="221"/>
      <c r="F29" s="221"/>
      <c r="G29" s="221"/>
      <c r="H29" s="75" t="s">
        <v>199</v>
      </c>
      <c r="I29" s="76"/>
      <c r="J29" s="77"/>
      <c r="K29" s="75"/>
      <c r="L29" s="77"/>
      <c r="M29" s="40"/>
      <c r="N29" s="40" t="s">
        <v>200</v>
      </c>
      <c r="O29" s="39" t="s">
        <v>141</v>
      </c>
    </row>
    <row r="30" spans="1:15" ht="17.25" thickTop="1" thickBot="1" x14ac:dyDescent="0.3">
      <c r="A30" s="36">
        <v>42125</v>
      </c>
      <c r="B30" s="222" t="s">
        <v>202</v>
      </c>
      <c r="C30" s="221"/>
      <c r="D30" s="73"/>
      <c r="E30" s="73"/>
      <c r="F30" s="73"/>
      <c r="G30" s="73"/>
      <c r="H30" s="75" t="s">
        <v>203</v>
      </c>
      <c r="I30" s="76"/>
      <c r="J30" s="77"/>
      <c r="K30" s="75" t="s">
        <v>180</v>
      </c>
      <c r="L30" s="77"/>
      <c r="M30" s="40">
        <v>100</v>
      </c>
      <c r="N30" s="40" t="s">
        <v>204</v>
      </c>
      <c r="O30" s="39" t="s">
        <v>141</v>
      </c>
    </row>
    <row r="31" spans="1:15" ht="17.25" thickTop="1" thickBot="1" x14ac:dyDescent="0.3">
      <c r="A31" s="36">
        <v>42126</v>
      </c>
      <c r="B31" s="72" t="s">
        <v>205</v>
      </c>
      <c r="C31" s="73"/>
      <c r="D31" s="73"/>
      <c r="E31" s="73"/>
      <c r="F31" s="73"/>
      <c r="G31" s="73"/>
      <c r="H31" s="75" t="s">
        <v>206</v>
      </c>
      <c r="I31" s="76"/>
      <c r="J31" s="77"/>
      <c r="K31" s="75" t="s">
        <v>180</v>
      </c>
      <c r="L31" s="77"/>
      <c r="M31" s="40"/>
      <c r="N31" s="40" t="s">
        <v>207</v>
      </c>
      <c r="O31" s="39" t="s">
        <v>141</v>
      </c>
    </row>
    <row r="32" spans="1:15" ht="17.25" thickTop="1" thickBot="1" x14ac:dyDescent="0.3">
      <c r="A32" s="36">
        <v>42299</v>
      </c>
      <c r="B32" s="72" t="s">
        <v>208</v>
      </c>
      <c r="C32" s="73"/>
      <c r="D32" s="73"/>
      <c r="E32" s="73"/>
      <c r="F32" s="73"/>
      <c r="G32" s="73"/>
      <c r="H32" s="75" t="s">
        <v>209</v>
      </c>
      <c r="I32" s="76"/>
      <c r="J32" s="77"/>
      <c r="K32" s="75" t="s">
        <v>210</v>
      </c>
      <c r="L32" s="77"/>
      <c r="M32" s="40">
        <v>80</v>
      </c>
      <c r="N32" s="40" t="s">
        <v>59</v>
      </c>
      <c r="O32" s="39" t="s">
        <v>141</v>
      </c>
    </row>
    <row r="33" spans="1:15" ht="17.25" thickTop="1" thickBot="1" x14ac:dyDescent="0.3">
      <c r="A33" s="36">
        <v>42305</v>
      </c>
      <c r="B33" s="72" t="s">
        <v>211</v>
      </c>
      <c r="C33" s="73"/>
      <c r="D33" s="73"/>
      <c r="E33" s="73"/>
      <c r="F33" s="73"/>
      <c r="G33" s="73"/>
      <c r="H33" s="75" t="s">
        <v>212</v>
      </c>
      <c r="I33" s="76"/>
      <c r="J33" s="77"/>
      <c r="K33" s="75" t="s">
        <v>213</v>
      </c>
      <c r="L33" s="77"/>
      <c r="M33" s="40">
        <v>150</v>
      </c>
      <c r="N33" s="40" t="s">
        <v>214</v>
      </c>
      <c r="O33" s="39" t="s">
        <v>141</v>
      </c>
    </row>
    <row r="34" spans="1:15" ht="17.25" thickTop="1" thickBot="1" x14ac:dyDescent="0.3">
      <c r="A34" s="36">
        <v>42381</v>
      </c>
      <c r="B34" s="222" t="s">
        <v>215</v>
      </c>
      <c r="C34" s="73"/>
      <c r="D34" s="73"/>
      <c r="E34" s="73"/>
      <c r="F34" s="73"/>
      <c r="G34" s="73"/>
      <c r="H34" s="75" t="s">
        <v>216</v>
      </c>
      <c r="I34" s="76"/>
      <c r="J34" s="77"/>
      <c r="K34" s="75" t="s">
        <v>210</v>
      </c>
      <c r="L34" s="77"/>
      <c r="M34" s="40">
        <v>20</v>
      </c>
      <c r="N34" s="40" t="s">
        <v>59</v>
      </c>
      <c r="O34" s="39" t="s">
        <v>141</v>
      </c>
    </row>
    <row r="35" spans="1:15" ht="17.25" thickTop="1" thickBot="1" x14ac:dyDescent="0.3">
      <c r="A35" s="36">
        <v>42402</v>
      </c>
      <c r="B35" s="72" t="s">
        <v>217</v>
      </c>
      <c r="C35" s="73"/>
      <c r="D35" s="73"/>
      <c r="E35" s="73"/>
      <c r="F35" s="73"/>
      <c r="G35" s="73"/>
      <c r="H35" s="75" t="s">
        <v>218</v>
      </c>
      <c r="I35" s="76"/>
      <c r="J35" s="77"/>
      <c r="K35" s="75" t="s">
        <v>219</v>
      </c>
      <c r="L35" s="77"/>
      <c r="M35" s="40">
        <v>160</v>
      </c>
      <c r="N35" s="40" t="s">
        <v>59</v>
      </c>
      <c r="O35" s="39" t="s">
        <v>141</v>
      </c>
    </row>
    <row r="36" spans="1:15" ht="17.25" thickTop="1" thickBot="1" x14ac:dyDescent="0.3">
      <c r="A36" s="36">
        <v>42416</v>
      </c>
      <c r="B36" s="72" t="s">
        <v>220</v>
      </c>
      <c r="C36" s="73"/>
      <c r="D36" s="73"/>
      <c r="E36" s="73"/>
      <c r="F36" s="73"/>
      <c r="G36" s="73"/>
      <c r="H36" s="501" t="s">
        <v>221</v>
      </c>
      <c r="I36" s="502"/>
      <c r="J36" s="503"/>
      <c r="K36" s="75" t="s">
        <v>219</v>
      </c>
      <c r="L36" s="77"/>
      <c r="M36" s="40">
        <v>150</v>
      </c>
      <c r="N36" s="40" t="s">
        <v>59</v>
      </c>
      <c r="O36" s="39" t="s">
        <v>141</v>
      </c>
    </row>
    <row r="37" spans="1:15" ht="17.25" thickTop="1" thickBot="1" x14ac:dyDescent="0.3">
      <c r="A37" s="36">
        <v>42411</v>
      </c>
      <c r="B37" s="223" t="s">
        <v>222</v>
      </c>
      <c r="C37" s="224"/>
      <c r="D37" s="224"/>
      <c r="E37" s="224"/>
      <c r="F37" s="224"/>
      <c r="G37" s="224"/>
      <c r="H37" s="75" t="s">
        <v>223</v>
      </c>
      <c r="I37" s="76"/>
      <c r="J37" s="77"/>
      <c r="K37" s="75" t="s">
        <v>210</v>
      </c>
      <c r="L37" s="77"/>
      <c r="M37" s="40">
        <v>100</v>
      </c>
      <c r="N37" s="40" t="s">
        <v>59</v>
      </c>
      <c r="O37" s="39" t="s">
        <v>141</v>
      </c>
    </row>
    <row r="38" spans="1:15" ht="17.25" thickTop="1" thickBot="1" x14ac:dyDescent="0.3">
      <c r="A38" s="36">
        <v>42421</v>
      </c>
      <c r="B38" s="223" t="s">
        <v>224</v>
      </c>
      <c r="C38" s="224"/>
      <c r="D38" s="224"/>
      <c r="E38" s="224"/>
      <c r="F38" s="224"/>
      <c r="G38" s="224"/>
      <c r="H38" s="504" t="s">
        <v>175</v>
      </c>
      <c r="I38" s="505"/>
      <c r="J38" s="506"/>
      <c r="K38" s="504" t="s">
        <v>176</v>
      </c>
      <c r="L38" s="506"/>
      <c r="M38" s="40">
        <v>100</v>
      </c>
      <c r="N38" s="40" t="s">
        <v>177</v>
      </c>
      <c r="O38" s="39" t="s">
        <v>141</v>
      </c>
    </row>
    <row r="39" spans="1:15" ht="17.25" thickTop="1" thickBot="1" x14ac:dyDescent="0.3">
      <c r="A39" s="36" t="s">
        <v>225</v>
      </c>
      <c r="B39" s="225" t="s">
        <v>226</v>
      </c>
      <c r="C39" s="224"/>
      <c r="D39" s="224"/>
      <c r="E39" s="224"/>
      <c r="F39" s="224"/>
      <c r="G39" s="226"/>
      <c r="H39" s="227" t="s">
        <v>227</v>
      </c>
      <c r="I39" s="228"/>
      <c r="J39" s="229"/>
      <c r="K39" s="513" t="s">
        <v>228</v>
      </c>
      <c r="L39" s="513"/>
      <c r="M39" s="40"/>
      <c r="N39" s="40" t="s">
        <v>59</v>
      </c>
      <c r="O39" s="39" t="s">
        <v>141</v>
      </c>
    </row>
    <row r="40" spans="1:15" ht="17.25" thickTop="1" thickBot="1" x14ac:dyDescent="0.3">
      <c r="A40" s="36">
        <v>42215</v>
      </c>
      <c r="B40" s="225" t="s">
        <v>229</v>
      </c>
      <c r="C40" s="224"/>
      <c r="D40" s="224"/>
      <c r="E40" s="224"/>
      <c r="F40" s="224"/>
      <c r="G40" s="230"/>
      <c r="H40" s="513" t="s">
        <v>230</v>
      </c>
      <c r="I40" s="513"/>
      <c r="J40" s="513"/>
      <c r="K40" s="513" t="s">
        <v>228</v>
      </c>
      <c r="L40" s="513"/>
      <c r="M40" s="40"/>
      <c r="N40" s="40" t="s">
        <v>59</v>
      </c>
      <c r="O40" s="39" t="s">
        <v>141</v>
      </c>
    </row>
    <row r="41" spans="1:15" ht="17.25" thickTop="1" thickBot="1" x14ac:dyDescent="0.3">
      <c r="A41" s="36">
        <v>42237</v>
      </c>
      <c r="B41" s="225" t="s">
        <v>231</v>
      </c>
      <c r="C41" s="224"/>
      <c r="D41" s="224"/>
      <c r="E41" s="224"/>
      <c r="F41" s="224"/>
      <c r="G41" s="227"/>
      <c r="H41" s="513" t="s">
        <v>232</v>
      </c>
      <c r="I41" s="513"/>
      <c r="J41" s="513"/>
      <c r="K41" s="514" t="s">
        <v>233</v>
      </c>
      <c r="L41" s="514"/>
      <c r="M41" s="40"/>
      <c r="N41" s="40" t="s">
        <v>59</v>
      </c>
      <c r="O41" s="39" t="s">
        <v>141</v>
      </c>
    </row>
    <row r="42" spans="1:15" ht="17.25" thickTop="1" thickBot="1" x14ac:dyDescent="0.3">
      <c r="A42" s="36">
        <v>42249</v>
      </c>
      <c r="B42" s="225" t="s">
        <v>234</v>
      </c>
      <c r="C42" s="224"/>
      <c r="D42" s="224"/>
      <c r="E42" s="224"/>
      <c r="F42" s="224"/>
      <c r="G42" s="227"/>
      <c r="H42" s="513" t="s">
        <v>235</v>
      </c>
      <c r="I42" s="513"/>
      <c r="J42" s="513"/>
      <c r="K42" s="514" t="s">
        <v>236</v>
      </c>
      <c r="L42" s="514"/>
      <c r="M42" s="40"/>
      <c r="N42" s="40" t="s">
        <v>59</v>
      </c>
      <c r="O42" s="39" t="s">
        <v>141</v>
      </c>
    </row>
    <row r="43" spans="1:15" ht="17.25" thickTop="1" thickBot="1" x14ac:dyDescent="0.3">
      <c r="A43" s="36">
        <v>42678</v>
      </c>
      <c r="B43" s="515" t="s">
        <v>237</v>
      </c>
      <c r="C43" s="515"/>
      <c r="D43" s="515"/>
      <c r="E43" s="515"/>
      <c r="F43" s="515"/>
      <c r="G43" s="515"/>
      <c r="H43" s="513" t="s">
        <v>238</v>
      </c>
      <c r="I43" s="513"/>
      <c r="J43" s="513"/>
      <c r="K43" s="513" t="s">
        <v>239</v>
      </c>
      <c r="L43" s="513"/>
      <c r="M43" s="40"/>
      <c r="N43" s="40" t="s">
        <v>59</v>
      </c>
      <c r="O43" s="39" t="s">
        <v>141</v>
      </c>
    </row>
    <row r="44" spans="1:15" ht="17.25" thickTop="1" thickBot="1" x14ac:dyDescent="0.3">
      <c r="A44" s="36">
        <v>42326</v>
      </c>
      <c r="B44" s="515" t="s">
        <v>240</v>
      </c>
      <c r="C44" s="515"/>
      <c r="D44" s="515"/>
      <c r="E44" s="515"/>
      <c r="F44" s="515"/>
      <c r="G44" s="515"/>
      <c r="H44" s="513" t="s">
        <v>241</v>
      </c>
      <c r="I44" s="513"/>
      <c r="J44" s="513"/>
      <c r="K44" s="513" t="s">
        <v>242</v>
      </c>
      <c r="L44" s="513"/>
      <c r="M44" s="40"/>
      <c r="N44" s="40" t="s">
        <v>59</v>
      </c>
      <c r="O44" s="39" t="s">
        <v>141</v>
      </c>
    </row>
    <row r="45" spans="1:15" ht="17.25" thickTop="1" thickBot="1" x14ac:dyDescent="0.3">
      <c r="A45" s="231">
        <v>42331</v>
      </c>
      <c r="B45" s="515" t="s">
        <v>240</v>
      </c>
      <c r="C45" s="515"/>
      <c r="D45" s="515"/>
      <c r="E45" s="515"/>
      <c r="F45" s="515"/>
      <c r="G45" s="515"/>
      <c r="H45" s="513" t="s">
        <v>243</v>
      </c>
      <c r="I45" s="513"/>
      <c r="J45" s="513"/>
      <c r="K45" s="513" t="s">
        <v>244</v>
      </c>
      <c r="L45" s="513"/>
      <c r="M45" s="40"/>
      <c r="N45" s="40" t="s">
        <v>59</v>
      </c>
      <c r="O45" s="39" t="s">
        <v>141</v>
      </c>
    </row>
    <row r="46" spans="1:15" ht="17.25" thickTop="1" thickBot="1" x14ac:dyDescent="0.3">
      <c r="A46" s="231">
        <v>42373</v>
      </c>
      <c r="B46" s="515" t="s">
        <v>240</v>
      </c>
      <c r="C46" s="515"/>
      <c r="D46" s="515"/>
      <c r="E46" s="515"/>
      <c r="F46" s="515"/>
      <c r="G46" s="515"/>
      <c r="H46" s="513" t="s">
        <v>245</v>
      </c>
      <c r="I46" s="513"/>
      <c r="J46" s="513"/>
      <c r="K46" s="514" t="s">
        <v>246</v>
      </c>
      <c r="L46" s="514"/>
      <c r="M46" s="40"/>
      <c r="N46" s="40" t="s">
        <v>59</v>
      </c>
      <c r="O46" s="39" t="s">
        <v>141</v>
      </c>
    </row>
    <row r="47" spans="1:15" ht="17.25" thickTop="1" thickBot="1" x14ac:dyDescent="0.3">
      <c r="A47" s="231">
        <v>42373</v>
      </c>
      <c r="B47" s="515" t="s">
        <v>247</v>
      </c>
      <c r="C47" s="515"/>
      <c r="D47" s="515"/>
      <c r="E47" s="515"/>
      <c r="F47" s="515"/>
      <c r="G47" s="515"/>
      <c r="H47" s="513" t="s">
        <v>248</v>
      </c>
      <c r="I47" s="513"/>
      <c r="J47" s="513"/>
      <c r="K47" s="513" t="s">
        <v>249</v>
      </c>
      <c r="L47" s="513"/>
      <c r="M47" s="40"/>
      <c r="N47" s="40" t="s">
        <v>59</v>
      </c>
      <c r="O47" s="39" t="s">
        <v>141</v>
      </c>
    </row>
    <row r="48" spans="1:15" ht="17.25" thickTop="1" thickBot="1" x14ac:dyDescent="0.3">
      <c r="A48" s="36">
        <v>42373</v>
      </c>
      <c r="B48" s="515" t="s">
        <v>250</v>
      </c>
      <c r="C48" s="515"/>
      <c r="D48" s="515"/>
      <c r="E48" s="515"/>
      <c r="F48" s="515"/>
      <c r="G48" s="515"/>
      <c r="H48" s="513" t="s">
        <v>251</v>
      </c>
      <c r="I48" s="513"/>
      <c r="J48" s="513"/>
      <c r="K48" s="514" t="s">
        <v>252</v>
      </c>
      <c r="L48" s="514"/>
      <c r="M48" s="40"/>
      <c r="N48" s="40" t="s">
        <v>59</v>
      </c>
      <c r="O48" s="39" t="s">
        <v>141</v>
      </c>
    </row>
    <row r="49" spans="1:15" ht="17.25" thickTop="1" thickBot="1" x14ac:dyDescent="0.3">
      <c r="A49" s="232">
        <v>42419</v>
      </c>
      <c r="B49" s="515" t="s">
        <v>253</v>
      </c>
      <c r="C49" s="515"/>
      <c r="D49" s="515"/>
      <c r="E49" s="515"/>
      <c r="F49" s="515"/>
      <c r="G49" s="515"/>
      <c r="H49" s="513" t="s">
        <v>254</v>
      </c>
      <c r="I49" s="513"/>
      <c r="J49" s="513"/>
      <c r="K49" s="513" t="s">
        <v>246</v>
      </c>
      <c r="L49" s="513"/>
      <c r="M49" s="40"/>
      <c r="N49" s="40" t="s">
        <v>59</v>
      </c>
      <c r="O49" s="39" t="s">
        <v>141</v>
      </c>
    </row>
    <row r="50" spans="1:15" ht="17.25" thickTop="1" thickBot="1" x14ac:dyDescent="0.3">
      <c r="A50" s="36"/>
      <c r="B50" s="72"/>
      <c r="C50" s="73"/>
      <c r="D50" s="73"/>
      <c r="E50" s="73"/>
      <c r="F50" s="73"/>
      <c r="G50" s="73"/>
      <c r="H50" s="75"/>
      <c r="I50" s="76"/>
      <c r="J50" s="77"/>
      <c r="K50" s="75"/>
      <c r="L50" s="77"/>
      <c r="M50" s="40"/>
      <c r="N50" s="40"/>
      <c r="O50" s="39"/>
    </row>
    <row r="51" spans="1:15" ht="17.25" thickTop="1" thickBot="1" x14ac:dyDescent="0.3">
      <c r="A51" s="35"/>
      <c r="B51" s="168"/>
      <c r="C51" s="169"/>
      <c r="D51" s="169"/>
      <c r="E51" s="169"/>
      <c r="F51" s="169"/>
      <c r="G51" s="169"/>
      <c r="H51" s="75"/>
      <c r="I51" s="76"/>
      <c r="J51" s="77"/>
      <c r="K51" s="75"/>
      <c r="L51" s="77"/>
      <c r="M51" s="37"/>
      <c r="N51" s="37"/>
      <c r="O51" s="39"/>
    </row>
    <row r="52" spans="1:15" ht="17.25" thickTop="1" thickBot="1" x14ac:dyDescent="0.3">
      <c r="A52" s="35"/>
      <c r="B52" s="168"/>
      <c r="C52" s="169"/>
      <c r="D52" s="169"/>
      <c r="E52" s="169"/>
      <c r="F52" s="169"/>
      <c r="G52" s="169"/>
      <c r="H52" s="75"/>
      <c r="I52" s="76"/>
      <c r="J52" s="77"/>
      <c r="K52" s="75"/>
      <c r="L52" s="77"/>
      <c r="M52" s="37"/>
      <c r="N52" s="37"/>
      <c r="O52" s="39"/>
    </row>
    <row r="53" spans="1:15" ht="17.25" thickTop="1" thickBot="1" x14ac:dyDescent="0.3">
      <c r="A53" s="35"/>
      <c r="B53" s="168"/>
      <c r="C53" s="169"/>
      <c r="D53" s="169"/>
      <c r="E53" s="169"/>
      <c r="F53" s="169"/>
      <c r="G53" s="169"/>
      <c r="H53" s="75"/>
      <c r="I53" s="76"/>
      <c r="J53" s="77"/>
      <c r="K53" s="75"/>
      <c r="L53" s="77"/>
      <c r="M53" s="37"/>
      <c r="N53" s="37"/>
      <c r="O53" s="39"/>
    </row>
    <row r="54" spans="1:15" ht="17.25" thickTop="1" thickBot="1" x14ac:dyDescent="0.3">
      <c r="A54" s="35"/>
      <c r="B54" s="168"/>
      <c r="C54" s="169"/>
      <c r="D54" s="169"/>
      <c r="E54" s="169"/>
      <c r="F54" s="169"/>
      <c r="G54" s="169"/>
      <c r="H54" s="75"/>
      <c r="I54" s="76"/>
      <c r="J54" s="77"/>
      <c r="K54" s="75"/>
      <c r="L54" s="77"/>
      <c r="M54" s="37"/>
      <c r="N54" s="37"/>
      <c r="O54" s="39"/>
    </row>
    <row r="55" spans="1:15" ht="17.25" thickTop="1" thickBot="1" x14ac:dyDescent="0.3">
      <c r="A55" s="35"/>
      <c r="B55" s="168"/>
      <c r="C55" s="169"/>
      <c r="D55" s="169"/>
      <c r="E55" s="169"/>
      <c r="F55" s="169"/>
      <c r="G55" s="169"/>
      <c r="H55" s="75"/>
      <c r="I55" s="76"/>
      <c r="J55" s="77"/>
      <c r="K55" s="75"/>
      <c r="L55" s="77"/>
      <c r="M55" s="37"/>
      <c r="N55" s="37"/>
      <c r="O55" s="39"/>
    </row>
    <row r="56" spans="1:15" ht="17.25" thickTop="1" thickBot="1" x14ac:dyDescent="0.3">
      <c r="A56" s="35"/>
      <c r="B56" s="168"/>
      <c r="C56" s="169"/>
      <c r="D56" s="169"/>
      <c r="E56" s="169"/>
      <c r="F56" s="169"/>
      <c r="G56" s="169"/>
      <c r="H56" s="75"/>
      <c r="I56" s="76"/>
      <c r="J56" s="77"/>
      <c r="K56" s="75"/>
      <c r="L56" s="77"/>
      <c r="M56" s="37"/>
      <c r="N56" s="37"/>
      <c r="O56" s="39"/>
    </row>
    <row r="57" spans="1:15" ht="17.25" thickTop="1" thickBot="1" x14ac:dyDescent="0.3">
      <c r="A57" s="35"/>
      <c r="B57" s="168"/>
      <c r="C57" s="169"/>
      <c r="D57" s="169"/>
      <c r="E57" s="169"/>
      <c r="F57" s="169"/>
      <c r="G57" s="169"/>
      <c r="H57" s="75"/>
      <c r="I57" s="76"/>
      <c r="J57" s="77"/>
      <c r="K57" s="75"/>
      <c r="L57" s="77"/>
      <c r="M57" s="37"/>
      <c r="N57" s="37"/>
      <c r="O57" s="39"/>
    </row>
    <row r="58" spans="1:15" ht="17.25" thickTop="1" thickBot="1" x14ac:dyDescent="0.3">
      <c r="A58" s="35"/>
      <c r="B58" s="168"/>
      <c r="C58" s="169"/>
      <c r="D58" s="169"/>
      <c r="E58" s="169"/>
      <c r="F58" s="169"/>
      <c r="G58" s="169"/>
      <c r="H58" s="75"/>
      <c r="I58" s="76"/>
      <c r="J58" s="77"/>
      <c r="K58" s="75"/>
      <c r="L58" s="77"/>
      <c r="M58" s="37"/>
      <c r="N58" s="37"/>
      <c r="O58" s="39"/>
    </row>
    <row r="59" spans="1:15" ht="17.25" thickTop="1" thickBot="1" x14ac:dyDescent="0.3">
      <c r="A59" s="35"/>
      <c r="B59" s="168"/>
      <c r="C59" s="169"/>
      <c r="D59" s="169"/>
      <c r="E59" s="169"/>
      <c r="F59" s="169"/>
      <c r="G59" s="169"/>
      <c r="H59" s="75"/>
      <c r="I59" s="76"/>
      <c r="J59" s="77"/>
      <c r="K59" s="75"/>
      <c r="L59" s="77"/>
      <c r="M59" s="37"/>
      <c r="N59" s="37"/>
      <c r="O59" s="39"/>
    </row>
    <row r="60" spans="1:15" ht="17.25" thickTop="1" thickBot="1" x14ac:dyDescent="0.3">
      <c r="A60" s="35"/>
      <c r="B60" s="168"/>
      <c r="C60" s="169"/>
      <c r="D60" s="169"/>
      <c r="E60" s="169"/>
      <c r="F60" s="169"/>
      <c r="G60" s="169"/>
      <c r="H60" s="75"/>
      <c r="I60" s="76"/>
      <c r="J60" s="77"/>
      <c r="K60" s="75"/>
      <c r="L60" s="77"/>
      <c r="M60" s="37"/>
      <c r="N60" s="37"/>
      <c r="O60" s="39"/>
    </row>
    <row r="61" spans="1:15" ht="17.25" thickTop="1" thickBot="1" x14ac:dyDescent="0.3">
      <c r="A61" s="35"/>
      <c r="B61" s="168"/>
      <c r="C61" s="169"/>
      <c r="D61" s="169"/>
      <c r="E61" s="169"/>
      <c r="F61" s="169"/>
      <c r="G61" s="169"/>
      <c r="H61" s="75"/>
      <c r="I61" s="76"/>
      <c r="J61" s="77"/>
      <c r="K61" s="75"/>
      <c r="L61" s="77"/>
      <c r="M61" s="37"/>
      <c r="N61" s="37"/>
      <c r="O61" s="39"/>
    </row>
    <row r="62" spans="1:15" ht="17.25" thickTop="1" thickBot="1" x14ac:dyDescent="0.3">
      <c r="A62" s="35"/>
      <c r="B62" s="168"/>
      <c r="C62" s="169"/>
      <c r="D62" s="169"/>
      <c r="E62" s="169"/>
      <c r="F62" s="169"/>
      <c r="G62" s="169"/>
      <c r="H62" s="75"/>
      <c r="I62" s="76"/>
      <c r="J62" s="77"/>
      <c r="K62" s="75"/>
      <c r="L62" s="77"/>
      <c r="M62" s="37"/>
      <c r="N62" s="37"/>
      <c r="O62" s="39"/>
    </row>
    <row r="63" spans="1:15" ht="17.25" thickTop="1" thickBot="1" x14ac:dyDescent="0.3">
      <c r="A63" s="35"/>
      <c r="B63" s="168"/>
      <c r="C63" s="169"/>
      <c r="D63" s="169"/>
      <c r="E63" s="169"/>
      <c r="F63" s="169"/>
      <c r="G63" s="169"/>
      <c r="H63" s="75"/>
      <c r="I63" s="76"/>
      <c r="J63" s="77"/>
      <c r="K63" s="75"/>
      <c r="L63" s="77"/>
      <c r="M63" s="37"/>
      <c r="N63" s="37"/>
      <c r="O63" s="39"/>
    </row>
    <row r="64" spans="1:15" ht="17.25" thickTop="1" thickBot="1" x14ac:dyDescent="0.3">
      <c r="A64" s="35"/>
      <c r="B64" s="168"/>
      <c r="C64" s="169"/>
      <c r="D64" s="169"/>
      <c r="E64" s="169"/>
      <c r="F64" s="169"/>
      <c r="G64" s="169"/>
      <c r="H64" s="75"/>
      <c r="I64" s="76"/>
      <c r="J64" s="77"/>
      <c r="K64" s="75"/>
      <c r="L64" s="77"/>
      <c r="M64" s="37"/>
      <c r="N64" s="37"/>
      <c r="O64" s="39"/>
    </row>
    <row r="65" spans="1:15" ht="17.25" thickTop="1" thickBot="1" x14ac:dyDescent="0.3">
      <c r="A65" s="35"/>
      <c r="B65" s="168"/>
      <c r="C65" s="169"/>
      <c r="D65" s="169"/>
      <c r="E65" s="169"/>
      <c r="F65" s="169"/>
      <c r="G65" s="169"/>
      <c r="H65" s="75"/>
      <c r="I65" s="76"/>
      <c r="J65" s="77"/>
      <c r="K65" s="75"/>
      <c r="L65" s="77"/>
      <c r="M65" s="37"/>
      <c r="N65" s="37"/>
      <c r="O65" s="39"/>
    </row>
    <row r="66" spans="1:15" ht="17.25" thickTop="1" thickBot="1" x14ac:dyDescent="0.3">
      <c r="A66" s="35"/>
      <c r="B66" s="168"/>
      <c r="C66" s="169"/>
      <c r="D66" s="169"/>
      <c r="E66" s="169"/>
      <c r="F66" s="169"/>
      <c r="G66" s="169"/>
      <c r="H66" s="75"/>
      <c r="I66" s="76"/>
      <c r="J66" s="77"/>
      <c r="K66" s="75"/>
      <c r="L66" s="77"/>
      <c r="M66" s="37"/>
      <c r="N66" s="37"/>
      <c r="O66" s="39"/>
    </row>
    <row r="67" spans="1:15" ht="17.25" thickTop="1" thickBot="1" x14ac:dyDescent="0.3">
      <c r="A67" s="35"/>
      <c r="B67" s="168"/>
      <c r="C67" s="169"/>
      <c r="D67" s="169"/>
      <c r="E67" s="169"/>
      <c r="F67" s="169"/>
      <c r="G67" s="169"/>
      <c r="H67" s="75"/>
      <c r="I67" s="76"/>
      <c r="J67" s="77"/>
      <c r="K67" s="75"/>
      <c r="L67" s="77"/>
      <c r="M67" s="37"/>
      <c r="N67" s="37"/>
      <c r="O67" s="39"/>
    </row>
    <row r="68" spans="1:15" ht="17.25" thickTop="1" thickBot="1" x14ac:dyDescent="0.3">
      <c r="A68" s="35"/>
      <c r="B68" s="168"/>
      <c r="C68" s="169"/>
      <c r="D68" s="169"/>
      <c r="E68" s="169"/>
      <c r="F68" s="169"/>
      <c r="G68" s="169"/>
      <c r="H68" s="75"/>
      <c r="I68" s="76"/>
      <c r="J68" s="77"/>
      <c r="K68" s="75"/>
      <c r="L68" s="77"/>
      <c r="M68" s="37"/>
      <c r="N68" s="37"/>
      <c r="O68" s="39"/>
    </row>
    <row r="69" spans="1:15" ht="17.25" thickTop="1" thickBot="1" x14ac:dyDescent="0.3">
      <c r="A69" s="35"/>
      <c r="B69" s="168"/>
      <c r="C69" s="169"/>
      <c r="D69" s="169"/>
      <c r="E69" s="169"/>
      <c r="F69" s="169"/>
      <c r="G69" s="169"/>
      <c r="H69" s="75"/>
      <c r="I69" s="76"/>
      <c r="J69" s="77"/>
      <c r="K69" s="75"/>
      <c r="L69" s="77"/>
      <c r="M69" s="37"/>
      <c r="N69" s="37"/>
      <c r="O69" s="39"/>
    </row>
    <row r="70" spans="1:15" ht="17.25" thickTop="1" thickBot="1" x14ac:dyDescent="0.3">
      <c r="A70" s="35"/>
      <c r="B70" s="168"/>
      <c r="C70" s="169"/>
      <c r="D70" s="169"/>
      <c r="E70" s="169"/>
      <c r="F70" s="169"/>
      <c r="G70" s="169"/>
      <c r="H70" s="75"/>
      <c r="I70" s="76"/>
      <c r="J70" s="77"/>
      <c r="K70" s="75"/>
      <c r="L70" s="77"/>
      <c r="M70" s="37"/>
      <c r="N70" s="37"/>
      <c r="O70" s="39"/>
    </row>
    <row r="71" spans="1:15" ht="17.25" thickTop="1" thickBot="1" x14ac:dyDescent="0.3">
      <c r="A71" s="35"/>
      <c r="B71" s="168"/>
      <c r="C71" s="169"/>
      <c r="D71" s="169"/>
      <c r="E71" s="169"/>
      <c r="F71" s="169"/>
      <c r="G71" s="169"/>
      <c r="H71" s="75"/>
      <c r="I71" s="76"/>
      <c r="J71" s="77"/>
      <c r="K71" s="75"/>
      <c r="L71" s="77"/>
      <c r="M71" s="37"/>
      <c r="N71" s="37"/>
      <c r="O71" s="39"/>
    </row>
    <row r="72" spans="1:15" ht="17.25" thickTop="1" thickBot="1" x14ac:dyDescent="0.3">
      <c r="A72" s="35"/>
      <c r="B72" s="168"/>
      <c r="C72" s="169"/>
      <c r="D72" s="169"/>
      <c r="E72" s="169"/>
      <c r="F72" s="169"/>
      <c r="G72" s="169"/>
      <c r="H72" s="75"/>
      <c r="I72" s="76"/>
      <c r="J72" s="77"/>
      <c r="K72" s="75"/>
      <c r="L72" s="77"/>
      <c r="M72" s="37"/>
      <c r="N72" s="37"/>
      <c r="O72" s="39"/>
    </row>
    <row r="73" spans="1:15" ht="17.25" thickTop="1" thickBot="1" x14ac:dyDescent="0.3">
      <c r="A73" s="35"/>
      <c r="B73" s="168"/>
      <c r="C73" s="169"/>
      <c r="D73" s="169"/>
      <c r="E73" s="169"/>
      <c r="F73" s="169"/>
      <c r="G73" s="169"/>
      <c r="H73" s="75"/>
      <c r="I73" s="76"/>
      <c r="J73" s="77"/>
      <c r="K73" s="75"/>
      <c r="L73" s="77"/>
      <c r="M73" s="37"/>
      <c r="N73" s="37"/>
      <c r="O73" s="39"/>
    </row>
    <row r="74" spans="1:15" ht="17.25" thickTop="1" thickBot="1" x14ac:dyDescent="0.3">
      <c r="A74" s="35"/>
      <c r="B74" s="168"/>
      <c r="C74" s="169"/>
      <c r="D74" s="169"/>
      <c r="E74" s="169"/>
      <c r="F74" s="169"/>
      <c r="G74" s="169"/>
      <c r="H74" s="504"/>
      <c r="I74" s="505"/>
      <c r="J74" s="506"/>
      <c r="K74" s="504"/>
      <c r="L74" s="506"/>
      <c r="M74" s="37"/>
      <c r="N74" s="37"/>
      <c r="O74" s="39" t="s">
        <v>141</v>
      </c>
    </row>
    <row r="75" spans="1:15" ht="16.5" thickTop="1" x14ac:dyDescent="0.25">
      <c r="A75" s="35"/>
      <c r="B75" s="168"/>
      <c r="C75" s="169"/>
      <c r="D75" s="169"/>
      <c r="E75" s="169"/>
      <c r="F75" s="169"/>
      <c r="G75" s="169"/>
      <c r="H75" s="504"/>
      <c r="I75" s="505"/>
      <c r="J75" s="506"/>
      <c r="K75" s="504"/>
      <c r="L75" s="506"/>
      <c r="M75" s="37"/>
      <c r="N75" s="37"/>
      <c r="O75" s="39" t="s">
        <v>141</v>
      </c>
    </row>
    <row r="76" spans="1:15" x14ac:dyDescent="0.25">
      <c r="A76" s="35"/>
      <c r="B76" s="168"/>
      <c r="C76" s="169"/>
      <c r="D76" s="169"/>
      <c r="E76" s="169"/>
      <c r="F76" s="169"/>
      <c r="G76" s="169"/>
      <c r="H76" s="504"/>
      <c r="I76" s="505"/>
      <c r="J76" s="506"/>
      <c r="K76" s="504"/>
      <c r="L76" s="506"/>
      <c r="M76" s="37"/>
      <c r="N76" s="37"/>
      <c r="O76" s="37"/>
    </row>
    <row r="77" spans="1:15" x14ac:dyDescent="0.25">
      <c r="A77" s="42" t="s">
        <v>62</v>
      </c>
      <c r="B77" s="43"/>
      <c r="C77" s="43"/>
      <c r="D77" s="43"/>
      <c r="E77" s="43"/>
      <c r="F77" s="43"/>
      <c r="G77" s="43"/>
      <c r="H77" s="43"/>
      <c r="I77" s="43"/>
      <c r="J77" s="43"/>
      <c r="K77" s="58"/>
      <c r="L77" s="58"/>
      <c r="M77" s="44">
        <f>SUMIF(O10:O76, "N", M10:M76)</f>
        <v>1000</v>
      </c>
      <c r="N77" s="522" t="s">
        <v>63</v>
      </c>
      <c r="O77" s="523"/>
    </row>
    <row r="78" spans="1:15" x14ac:dyDescent="0.25">
      <c r="A78" s="45"/>
      <c r="B78" s="45"/>
      <c r="C78" s="45"/>
      <c r="D78" s="45"/>
      <c r="E78" s="45"/>
      <c r="F78" s="45"/>
      <c r="G78" s="45"/>
      <c r="H78" s="45"/>
      <c r="I78" s="45"/>
      <c r="J78" s="45"/>
      <c r="K78" s="45"/>
      <c r="L78" s="45"/>
      <c r="M78" s="44">
        <f>COUNTIF(O10:O76, "N")</f>
        <v>42</v>
      </c>
      <c r="N78" s="522" t="s">
        <v>64</v>
      </c>
      <c r="O78" s="523"/>
    </row>
    <row r="79" spans="1:15" x14ac:dyDescent="0.25">
      <c r="A79" s="46"/>
      <c r="B79" s="46"/>
      <c r="C79" s="46"/>
      <c r="D79" s="46"/>
      <c r="E79" s="46"/>
      <c r="F79" s="46"/>
      <c r="G79" s="46"/>
      <c r="H79" s="46"/>
      <c r="I79" s="46"/>
      <c r="J79" s="46"/>
      <c r="K79" s="46"/>
      <c r="L79" s="46"/>
      <c r="M79" s="44">
        <f>SUMIF(O10:O76, "Y", M10:M76)</f>
        <v>0</v>
      </c>
      <c r="N79" s="522" t="s">
        <v>65</v>
      </c>
      <c r="O79" s="523"/>
    </row>
    <row r="80" spans="1:15" x14ac:dyDescent="0.25">
      <c r="A80" s="46"/>
      <c r="B80" s="46"/>
      <c r="C80" s="46"/>
      <c r="D80" s="46"/>
      <c r="E80" s="46"/>
      <c r="F80" s="46"/>
      <c r="G80" s="46"/>
      <c r="H80" s="46"/>
      <c r="I80" s="46"/>
      <c r="J80" s="46"/>
      <c r="K80" s="46"/>
      <c r="L80" s="46"/>
      <c r="M80" s="44">
        <f>COUNTIF(O10:O76, "Y")</f>
        <v>0</v>
      </c>
      <c r="N80" s="522" t="s">
        <v>66</v>
      </c>
      <c r="O80" s="523"/>
    </row>
    <row r="81" spans="1:15" x14ac:dyDescent="0.25">
      <c r="A81" s="46"/>
      <c r="B81" s="46"/>
      <c r="C81" s="46"/>
      <c r="D81" s="46"/>
      <c r="E81" s="46"/>
      <c r="F81" s="46"/>
      <c r="G81" s="46"/>
      <c r="H81" s="46"/>
      <c r="I81" s="46"/>
      <c r="J81" s="46"/>
      <c r="K81" s="46"/>
      <c r="L81" s="46"/>
      <c r="M81" s="44">
        <f>SUM(M77,M79)</f>
        <v>1000</v>
      </c>
      <c r="N81" s="522" t="s">
        <v>67</v>
      </c>
      <c r="O81" s="523"/>
    </row>
    <row r="82" spans="1:15" x14ac:dyDescent="0.25">
      <c r="A82" s="46"/>
      <c r="B82" s="46"/>
      <c r="C82" s="46"/>
      <c r="D82" s="46"/>
      <c r="E82" s="46"/>
      <c r="F82" s="46"/>
      <c r="G82" s="46"/>
      <c r="H82" s="46"/>
      <c r="I82" s="46"/>
      <c r="J82" s="46"/>
      <c r="K82" s="47"/>
      <c r="L82" s="46"/>
      <c r="M82" s="48">
        <f>SUM(M78,M80)</f>
        <v>42</v>
      </c>
      <c r="N82" s="524" t="s">
        <v>68</v>
      </c>
      <c r="O82" s="525"/>
    </row>
    <row r="83" spans="1:15" x14ac:dyDescent="0.25">
      <c r="A83" s="46"/>
      <c r="B83" s="46"/>
      <c r="C83" s="46"/>
      <c r="D83" s="46"/>
      <c r="E83" s="46"/>
      <c r="F83" s="46"/>
      <c r="G83" s="46"/>
      <c r="H83" s="46"/>
      <c r="I83" s="46"/>
      <c r="J83" s="46"/>
      <c r="K83" s="46"/>
      <c r="L83" s="46"/>
      <c r="M83" s="49"/>
      <c r="N83" s="50"/>
      <c r="O83" s="51"/>
    </row>
    <row r="84" spans="1:15" ht="16.5" thickBot="1" x14ac:dyDescent="0.3">
      <c r="A84" s="46"/>
      <c r="B84" s="46"/>
      <c r="C84" s="47"/>
      <c r="D84" s="46"/>
      <c r="E84" s="46"/>
      <c r="F84" s="46"/>
      <c r="G84" s="46"/>
      <c r="H84" s="46"/>
      <c r="I84" s="46"/>
      <c r="J84" s="46"/>
      <c r="K84" s="46"/>
      <c r="L84" s="46"/>
      <c r="M84" s="52"/>
      <c r="N84" s="57"/>
      <c r="O84" s="58"/>
    </row>
    <row r="85" spans="1:15" ht="16.5" thickBot="1" x14ac:dyDescent="0.3">
      <c r="A85" s="53" t="s">
        <v>255</v>
      </c>
      <c r="B85" s="61"/>
      <c r="C85" s="54"/>
      <c r="D85" s="55"/>
      <c r="E85" s="53"/>
      <c r="F85" s="53"/>
      <c r="G85" s="56"/>
      <c r="H85" s="21"/>
      <c r="I85" s="21"/>
      <c r="J85" s="21"/>
      <c r="K85" s="21"/>
      <c r="L85" s="21"/>
      <c r="M85" s="52"/>
      <c r="N85" s="516"/>
      <c r="O85" s="517"/>
    </row>
    <row r="86" spans="1:15" ht="16.5" thickBot="1" x14ac:dyDescent="0.3">
      <c r="A86" s="59"/>
      <c r="B86" s="69"/>
      <c r="C86" s="21"/>
      <c r="D86" s="69"/>
      <c r="E86" s="69"/>
      <c r="F86" s="69"/>
      <c r="G86" s="69"/>
      <c r="H86" s="26"/>
      <c r="I86" s="21"/>
      <c r="J86" s="21"/>
      <c r="K86" s="21"/>
      <c r="L86" s="21"/>
      <c r="M86" s="60"/>
      <c r="N86" s="518"/>
      <c r="O86" s="519"/>
    </row>
    <row r="87" spans="1:15" ht="16.5" thickBot="1" x14ac:dyDescent="0.3">
      <c r="A87" s="53" t="s">
        <v>52</v>
      </c>
      <c r="B87" s="520" t="s">
        <v>69</v>
      </c>
      <c r="C87" s="520"/>
      <c r="D87" s="520"/>
      <c r="E87" s="520"/>
      <c r="F87" s="520"/>
      <c r="G87" s="520"/>
      <c r="H87" s="520"/>
      <c r="I87" s="520"/>
      <c r="J87" s="520"/>
      <c r="K87" s="520"/>
      <c r="L87" s="520"/>
      <c r="M87" s="520"/>
      <c r="N87" s="520"/>
      <c r="O87" s="521"/>
    </row>
    <row r="88" spans="1:15" x14ac:dyDescent="0.25">
      <c r="A88" s="16"/>
      <c r="B88" s="16"/>
      <c r="C88" s="16"/>
      <c r="D88" s="16"/>
      <c r="E88" s="16"/>
      <c r="F88" s="16"/>
      <c r="G88" s="16"/>
      <c r="H88" s="16"/>
      <c r="I88" s="16"/>
      <c r="J88" s="16"/>
      <c r="K88" s="16"/>
      <c r="L88" s="16"/>
      <c r="M88" s="16"/>
      <c r="N88" s="16"/>
      <c r="O88" s="16"/>
    </row>
    <row r="89" spans="1:15" x14ac:dyDescent="0.25">
      <c r="A89" s="35"/>
      <c r="B89" s="498"/>
      <c r="C89" s="499"/>
      <c r="D89" s="499"/>
      <c r="E89" s="499"/>
      <c r="F89" s="499"/>
      <c r="G89" s="499"/>
      <c r="H89" s="499"/>
      <c r="I89" s="499"/>
      <c r="J89" s="499"/>
      <c r="K89" s="499"/>
      <c r="L89" s="499"/>
      <c r="M89" s="499"/>
      <c r="N89" s="499"/>
      <c r="O89" s="500"/>
    </row>
    <row r="90" spans="1:15" x14ac:dyDescent="0.25">
      <c r="A90" s="35"/>
      <c r="B90" s="498"/>
      <c r="C90" s="499"/>
      <c r="D90" s="499"/>
      <c r="E90" s="499"/>
      <c r="F90" s="499"/>
      <c r="G90" s="499"/>
      <c r="H90" s="499"/>
      <c r="I90" s="499"/>
      <c r="J90" s="499"/>
      <c r="K90" s="499"/>
      <c r="L90" s="499"/>
      <c r="M90" s="499"/>
      <c r="N90" s="499"/>
      <c r="O90" s="500"/>
    </row>
    <row r="91" spans="1:15" x14ac:dyDescent="0.25">
      <c r="A91" s="35"/>
      <c r="B91" s="498"/>
      <c r="C91" s="499"/>
      <c r="D91" s="499"/>
      <c r="E91" s="499"/>
      <c r="F91" s="499"/>
      <c r="G91" s="499"/>
      <c r="H91" s="499"/>
      <c r="I91" s="499"/>
      <c r="J91" s="499"/>
      <c r="K91" s="499"/>
      <c r="L91" s="499"/>
      <c r="M91" s="499"/>
      <c r="N91" s="499"/>
      <c r="O91" s="500"/>
    </row>
    <row r="92" spans="1:15" x14ac:dyDescent="0.25">
      <c r="A92" s="35"/>
      <c r="B92" s="498"/>
      <c r="C92" s="499"/>
      <c r="D92" s="499"/>
      <c r="E92" s="499"/>
      <c r="F92" s="499"/>
      <c r="G92" s="499"/>
      <c r="H92" s="499"/>
      <c r="I92" s="499"/>
      <c r="J92" s="499"/>
      <c r="K92" s="499"/>
      <c r="L92" s="499"/>
      <c r="M92" s="499"/>
      <c r="N92" s="499"/>
      <c r="O92" s="500"/>
    </row>
    <row r="93" spans="1:15" x14ac:dyDescent="0.25">
      <c r="A93" s="35"/>
      <c r="B93" s="498"/>
      <c r="C93" s="499"/>
      <c r="D93" s="499"/>
      <c r="E93" s="499"/>
      <c r="F93" s="499"/>
      <c r="G93" s="499"/>
      <c r="H93" s="499"/>
      <c r="I93" s="499"/>
      <c r="J93" s="499"/>
      <c r="K93" s="499"/>
      <c r="L93" s="499"/>
      <c r="M93" s="499"/>
      <c r="N93" s="499"/>
      <c r="O93" s="500"/>
    </row>
    <row r="94" spans="1:15" x14ac:dyDescent="0.25">
      <c r="A94" s="35"/>
      <c r="B94" s="498"/>
      <c r="C94" s="499"/>
      <c r="D94" s="499"/>
      <c r="E94" s="499"/>
      <c r="F94" s="499"/>
      <c r="G94" s="499"/>
      <c r="H94" s="499"/>
      <c r="I94" s="499"/>
      <c r="J94" s="499"/>
      <c r="K94" s="499"/>
      <c r="L94" s="499"/>
      <c r="M94" s="499"/>
      <c r="N94" s="499"/>
      <c r="O94" s="500"/>
    </row>
    <row r="95" spans="1:15" x14ac:dyDescent="0.25">
      <c r="A95" s="35"/>
      <c r="B95" s="498"/>
      <c r="C95" s="499"/>
      <c r="D95" s="499"/>
      <c r="E95" s="499"/>
      <c r="F95" s="499"/>
      <c r="G95" s="499"/>
      <c r="H95" s="499"/>
      <c r="I95" s="499"/>
      <c r="J95" s="499"/>
      <c r="K95" s="499"/>
      <c r="L95" s="499"/>
      <c r="M95" s="499"/>
      <c r="N95" s="499"/>
      <c r="O95" s="500"/>
    </row>
    <row r="96" spans="1:15" x14ac:dyDescent="0.25">
      <c r="A96" s="45"/>
      <c r="B96" s="45"/>
      <c r="C96" s="45"/>
      <c r="D96" s="45"/>
      <c r="E96" s="45"/>
      <c r="F96" s="45"/>
      <c r="G96" s="45"/>
      <c r="H96" s="45"/>
      <c r="I96" s="45"/>
      <c r="J96" s="45"/>
      <c r="K96" s="45"/>
      <c r="L96" s="45"/>
      <c r="M96" s="44">
        <f>COUNT(A88:A95)</f>
        <v>0</v>
      </c>
      <c r="N96" s="528" t="s">
        <v>71</v>
      </c>
      <c r="O96" s="529"/>
    </row>
    <row r="97" spans="1:15" x14ac:dyDescent="0.25">
      <c r="A97" s="46"/>
      <c r="B97" s="46"/>
      <c r="C97" s="46"/>
      <c r="D97" s="46"/>
      <c r="E97" s="46"/>
      <c r="F97" s="46"/>
      <c r="G97" s="46"/>
      <c r="H97" s="46"/>
      <c r="I97" s="46"/>
      <c r="J97" s="46"/>
      <c r="K97" s="46"/>
      <c r="L97" s="46"/>
      <c r="M97" s="46"/>
      <c r="N97" s="46"/>
      <c r="O97" s="46"/>
    </row>
    <row r="98" spans="1:15" ht="16.5" thickBot="1" x14ac:dyDescent="0.3">
      <c r="A98" s="45"/>
      <c r="B98" s="45"/>
      <c r="C98" s="45"/>
      <c r="D98" s="45"/>
      <c r="E98" s="45"/>
      <c r="F98" s="45"/>
      <c r="G98" s="45"/>
      <c r="H98" s="45"/>
      <c r="I98" s="45"/>
      <c r="J98" s="45"/>
      <c r="K98" s="45"/>
      <c r="L98" s="45"/>
      <c r="M98" s="45"/>
      <c r="N98" s="45"/>
      <c r="O98" s="45"/>
    </row>
    <row r="99" spans="1:15" ht="16.5" thickBot="1" x14ac:dyDescent="0.3">
      <c r="A99" s="53" t="s">
        <v>256</v>
      </c>
      <c r="B99" s="53"/>
      <c r="C99" s="53"/>
      <c r="D99" s="53"/>
      <c r="E99" s="53"/>
      <c r="F99" s="53"/>
      <c r="G99" s="53"/>
      <c r="H99" s="53"/>
      <c r="I99" s="53"/>
      <c r="J99" s="53"/>
      <c r="K99" s="53"/>
      <c r="L99" s="68"/>
      <c r="M99" s="66"/>
      <c r="N99" s="21"/>
      <c r="O99" s="21"/>
    </row>
    <row r="100" spans="1:15" ht="16.5" thickBot="1" x14ac:dyDescent="0.3">
      <c r="A100" s="61"/>
      <c r="B100" s="67"/>
      <c r="C100" s="67"/>
      <c r="D100" s="67"/>
      <c r="E100" s="67"/>
      <c r="F100" s="67"/>
      <c r="G100" s="67"/>
      <c r="H100" s="67"/>
      <c r="I100" s="67"/>
      <c r="J100" s="67"/>
      <c r="K100" s="67"/>
      <c r="L100" s="67"/>
      <c r="M100" s="26"/>
      <c r="N100" s="26"/>
      <c r="O100" s="26"/>
    </row>
    <row r="101" spans="1:15" ht="16.5" thickBot="1" x14ac:dyDescent="0.3">
      <c r="A101" s="53" t="s">
        <v>52</v>
      </c>
      <c r="B101" s="530" t="s">
        <v>53</v>
      </c>
      <c r="C101" s="531"/>
      <c r="D101" s="531"/>
      <c r="E101" s="531"/>
      <c r="F101" s="531"/>
      <c r="G101" s="531"/>
      <c r="H101" s="531"/>
      <c r="I101" s="531"/>
      <c r="J101" s="531"/>
      <c r="K101" s="532"/>
      <c r="L101" s="533" t="s">
        <v>72</v>
      </c>
      <c r="M101" s="531"/>
      <c r="N101" s="531"/>
      <c r="O101" s="532"/>
    </row>
    <row r="102" spans="1:15" ht="16.5" thickBot="1" x14ac:dyDescent="0.3">
      <c r="A102" s="16"/>
      <c r="B102" s="21"/>
      <c r="C102" s="21"/>
      <c r="D102" s="21"/>
      <c r="E102" s="21"/>
      <c r="F102" s="21"/>
      <c r="G102" s="21"/>
      <c r="H102" s="21"/>
      <c r="I102" s="21"/>
      <c r="J102" s="21"/>
      <c r="K102" s="21"/>
      <c r="L102" s="21"/>
      <c r="M102" s="21"/>
      <c r="N102" s="21"/>
      <c r="O102" s="21"/>
    </row>
    <row r="103" spans="1:15" x14ac:dyDescent="0.25">
      <c r="A103" s="62" t="s">
        <v>257</v>
      </c>
      <c r="B103" s="526" t="s">
        <v>258</v>
      </c>
      <c r="C103" s="527"/>
      <c r="D103" s="527"/>
      <c r="E103" s="527"/>
      <c r="F103" s="527"/>
      <c r="G103" s="527"/>
      <c r="H103" s="527"/>
      <c r="I103" s="527"/>
      <c r="J103" s="527"/>
      <c r="K103" s="527"/>
      <c r="L103" s="527"/>
      <c r="M103" s="527"/>
      <c r="N103" s="527"/>
      <c r="O103" s="527"/>
    </row>
    <row r="104" spans="1:15" ht="16.5" thickBot="1" x14ac:dyDescent="0.3">
      <c r="A104" s="233" t="s">
        <v>259</v>
      </c>
      <c r="B104" s="166" t="s">
        <v>260</v>
      </c>
      <c r="C104" s="167"/>
      <c r="D104" s="167"/>
      <c r="E104" s="167"/>
      <c r="F104" s="167"/>
      <c r="G104" s="167"/>
      <c r="H104" s="167"/>
      <c r="I104" s="167"/>
      <c r="J104" s="167"/>
      <c r="K104" s="70"/>
      <c r="L104" s="171" t="s">
        <v>261</v>
      </c>
      <c r="M104" s="234"/>
      <c r="N104" s="234"/>
      <c r="O104" s="172"/>
    </row>
    <row r="105" spans="1:15" x14ac:dyDescent="0.25">
      <c r="A105" s="62" t="s">
        <v>262</v>
      </c>
      <c r="B105" s="63" t="s">
        <v>263</v>
      </c>
      <c r="C105" s="64"/>
      <c r="D105" s="64"/>
      <c r="E105" s="64"/>
      <c r="F105" s="64"/>
      <c r="G105" s="64"/>
      <c r="H105" s="64"/>
      <c r="I105" s="64"/>
      <c r="J105" s="64"/>
      <c r="K105" s="65"/>
      <c r="L105" s="71" t="s">
        <v>176</v>
      </c>
      <c r="M105" s="234"/>
      <c r="N105" s="234"/>
      <c r="O105" s="172"/>
    </row>
    <row r="106" spans="1:15" x14ac:dyDescent="0.25">
      <c r="A106" s="233" t="s">
        <v>264</v>
      </c>
      <c r="B106" s="166" t="s">
        <v>265</v>
      </c>
      <c r="C106" s="167"/>
      <c r="D106" s="167"/>
      <c r="E106" s="167"/>
      <c r="F106" s="167"/>
      <c r="G106" s="167"/>
      <c r="H106" s="167"/>
      <c r="I106" s="167"/>
      <c r="J106" s="167"/>
      <c r="K106" s="70"/>
      <c r="L106" s="171" t="s">
        <v>266</v>
      </c>
      <c r="M106" s="234"/>
      <c r="N106" s="234"/>
      <c r="O106" s="172"/>
    </row>
    <row r="107" spans="1:15" x14ac:dyDescent="0.25">
      <c r="A107" s="233" t="s">
        <v>267</v>
      </c>
      <c r="B107" s="166" t="s">
        <v>268</v>
      </c>
      <c r="C107" s="167"/>
      <c r="D107" s="167"/>
      <c r="E107" s="167"/>
      <c r="F107" s="167"/>
      <c r="G107" s="167"/>
      <c r="H107" s="167"/>
      <c r="I107" s="167"/>
      <c r="J107" s="167"/>
      <c r="K107" s="70"/>
      <c r="L107" s="171" t="s">
        <v>269</v>
      </c>
      <c r="M107" s="234"/>
      <c r="N107" s="234"/>
      <c r="O107" s="172"/>
    </row>
    <row r="108" spans="1:15" x14ac:dyDescent="0.25">
      <c r="A108" s="16"/>
      <c r="B108" s="16"/>
      <c r="C108" s="167"/>
      <c r="D108" s="167"/>
      <c r="E108" s="167"/>
      <c r="F108" s="167"/>
      <c r="G108" s="167"/>
      <c r="H108" s="167"/>
      <c r="I108" s="167"/>
      <c r="J108" s="167"/>
      <c r="K108" s="70"/>
      <c r="L108" s="171"/>
      <c r="M108" s="234"/>
      <c r="N108" s="234"/>
      <c r="O108" s="172"/>
    </row>
    <row r="109" spans="1:15" x14ac:dyDescent="0.25">
      <c r="A109" s="35"/>
      <c r="B109" s="498"/>
      <c r="C109" s="499"/>
      <c r="D109" s="499"/>
      <c r="E109" s="499"/>
      <c r="F109" s="499"/>
      <c r="G109" s="499"/>
      <c r="H109" s="499"/>
      <c r="I109" s="499"/>
      <c r="J109" s="499"/>
      <c r="K109" s="500"/>
      <c r="L109" s="504"/>
      <c r="M109" s="505"/>
      <c r="N109" s="505"/>
      <c r="O109" s="506"/>
    </row>
    <row r="110" spans="1:15" x14ac:dyDescent="0.25">
      <c r="A110" s="35"/>
      <c r="B110" s="498"/>
      <c r="C110" s="499"/>
      <c r="D110" s="499"/>
      <c r="E110" s="499"/>
      <c r="F110" s="499"/>
      <c r="G110" s="499"/>
      <c r="H110" s="499"/>
      <c r="I110" s="499"/>
      <c r="J110" s="499"/>
      <c r="K110" s="500"/>
      <c r="L110" s="504"/>
      <c r="M110" s="505"/>
      <c r="N110" s="505"/>
      <c r="O110" s="506"/>
    </row>
    <row r="111" spans="1:15" x14ac:dyDescent="0.25">
      <c r="A111" s="45"/>
      <c r="B111" s="498"/>
      <c r="C111" s="499"/>
      <c r="D111" s="499"/>
      <c r="E111" s="499"/>
      <c r="F111" s="499"/>
      <c r="G111" s="499"/>
      <c r="H111" s="499"/>
      <c r="I111" s="499"/>
      <c r="J111" s="499"/>
      <c r="K111" s="500"/>
      <c r="L111" s="504"/>
      <c r="M111" s="505"/>
      <c r="N111" s="505"/>
      <c r="O111" s="506"/>
    </row>
    <row r="112" spans="1:15" x14ac:dyDescent="0.25">
      <c r="A112" s="46"/>
      <c r="B112" s="45"/>
      <c r="C112" s="45"/>
      <c r="D112" s="45"/>
      <c r="E112" s="45"/>
      <c r="F112" s="45"/>
      <c r="G112" s="45"/>
      <c r="H112" s="45"/>
      <c r="I112" s="45"/>
      <c r="J112" s="45"/>
      <c r="K112" s="45"/>
      <c r="L112" s="45"/>
      <c r="M112" s="44">
        <f>COUNT(A103:A110)</f>
        <v>0</v>
      </c>
      <c r="N112" s="528" t="s">
        <v>74</v>
      </c>
      <c r="O112" s="534"/>
    </row>
    <row r="113" spans="1:15" ht="16.5" thickBot="1" x14ac:dyDescent="0.3">
      <c r="A113" s="45"/>
      <c r="B113" s="46"/>
      <c r="C113" s="46"/>
      <c r="D113" s="46"/>
      <c r="E113" s="46"/>
      <c r="F113" s="46"/>
      <c r="G113" s="46"/>
      <c r="H113" s="46"/>
      <c r="I113" s="46"/>
      <c r="J113" s="46"/>
      <c r="K113" s="46"/>
      <c r="L113" s="46"/>
      <c r="M113" s="46"/>
      <c r="N113" s="46"/>
      <c r="O113" s="46"/>
    </row>
    <row r="114" spans="1:15" ht="16.5" thickBot="1" x14ac:dyDescent="0.3">
      <c r="A114" s="80" t="s">
        <v>270</v>
      </c>
      <c r="B114" s="78"/>
      <c r="C114" s="45"/>
      <c r="D114" s="45"/>
      <c r="E114" s="45"/>
      <c r="F114" s="45"/>
      <c r="G114" s="45"/>
      <c r="H114" s="45"/>
      <c r="I114" s="45"/>
      <c r="J114" s="45"/>
      <c r="K114" s="45"/>
      <c r="L114" s="45"/>
      <c r="M114" s="45"/>
      <c r="N114" s="79"/>
      <c r="O114" s="79"/>
    </row>
    <row r="115" spans="1:15" ht="16.5" thickBot="1" x14ac:dyDescent="0.3">
      <c r="A115" s="83"/>
      <c r="B115" s="21"/>
      <c r="C115" s="81"/>
      <c r="D115" s="69"/>
      <c r="E115" s="81"/>
      <c r="F115" s="69"/>
      <c r="G115" s="69"/>
      <c r="H115" s="69"/>
      <c r="I115" s="69"/>
      <c r="J115" s="69"/>
      <c r="K115" s="69"/>
      <c r="L115" s="69"/>
      <c r="M115" s="82"/>
      <c r="N115" s="21"/>
      <c r="O115" s="21"/>
    </row>
    <row r="116" spans="1:15" ht="16.5" thickBot="1" x14ac:dyDescent="0.3">
      <c r="A116" s="85" t="s">
        <v>52</v>
      </c>
      <c r="B116" s="84"/>
      <c r="C116" s="21"/>
      <c r="D116" s="84"/>
      <c r="E116" s="21"/>
      <c r="F116" s="84"/>
      <c r="G116" s="84"/>
      <c r="H116" s="84"/>
      <c r="I116" s="84"/>
      <c r="J116" s="84"/>
      <c r="K116" s="84"/>
      <c r="L116" s="84"/>
      <c r="M116" s="21"/>
      <c r="N116" s="21"/>
      <c r="O116" s="21"/>
    </row>
    <row r="117" spans="1:15" ht="16.5" thickBot="1" x14ac:dyDescent="0.3">
      <c r="A117" s="62"/>
      <c r="B117" s="535"/>
      <c r="C117" s="531"/>
      <c r="D117" s="531"/>
      <c r="E117" s="531"/>
      <c r="F117" s="531"/>
      <c r="G117" s="531"/>
      <c r="H117" s="531"/>
      <c r="I117" s="531"/>
      <c r="J117" s="531"/>
      <c r="K117" s="531"/>
      <c r="L117" s="531"/>
      <c r="M117" s="531"/>
      <c r="N117" s="531"/>
      <c r="O117" s="532"/>
    </row>
    <row r="118" spans="1:15" ht="16.5" thickBot="1" x14ac:dyDescent="0.3">
      <c r="A118" s="62" t="s">
        <v>271</v>
      </c>
      <c r="B118" s="498" t="s">
        <v>272</v>
      </c>
      <c r="C118" s="499"/>
      <c r="D118" s="499"/>
      <c r="E118" s="499"/>
      <c r="F118" s="499"/>
      <c r="G118" s="499"/>
      <c r="H118" s="499"/>
      <c r="I118" s="499"/>
      <c r="J118" s="499"/>
      <c r="K118" s="499"/>
      <c r="L118" s="499"/>
      <c r="M118" s="499"/>
      <c r="N118" s="499"/>
      <c r="O118" s="500"/>
    </row>
    <row r="119" spans="1:15" x14ac:dyDescent="0.25">
      <c r="A119" s="62"/>
      <c r="B119" s="498"/>
      <c r="C119" s="499"/>
      <c r="D119" s="499"/>
      <c r="E119" s="499"/>
      <c r="F119" s="499"/>
      <c r="G119" s="499"/>
      <c r="H119" s="499"/>
      <c r="I119" s="499"/>
      <c r="J119" s="499"/>
      <c r="K119" s="499"/>
      <c r="L119" s="499"/>
      <c r="M119" s="499"/>
      <c r="N119" s="499"/>
      <c r="O119" s="500"/>
    </row>
    <row r="120" spans="1:15" x14ac:dyDescent="0.25">
      <c r="A120" s="35"/>
      <c r="B120" s="16"/>
      <c r="C120" s="16"/>
      <c r="D120" s="16"/>
      <c r="E120" s="16"/>
      <c r="F120" s="16"/>
      <c r="G120" s="16"/>
      <c r="H120" s="16"/>
      <c r="I120" s="16"/>
      <c r="J120" s="16"/>
      <c r="K120" s="16"/>
      <c r="L120" s="16"/>
      <c r="M120" s="16"/>
      <c r="N120" s="16"/>
      <c r="O120" s="16"/>
    </row>
    <row r="121" spans="1:15" x14ac:dyDescent="0.25">
      <c r="A121" s="35"/>
      <c r="B121" s="498"/>
      <c r="C121" s="499"/>
      <c r="D121" s="499"/>
      <c r="E121" s="499"/>
      <c r="F121" s="499"/>
      <c r="G121" s="499"/>
      <c r="H121" s="499"/>
      <c r="I121" s="499"/>
      <c r="J121" s="499"/>
      <c r="K121" s="499"/>
      <c r="L121" s="499"/>
      <c r="M121" s="499"/>
      <c r="N121" s="499"/>
      <c r="O121" s="500"/>
    </row>
    <row r="122" spans="1:15" x14ac:dyDescent="0.25">
      <c r="A122" s="35"/>
      <c r="B122" s="498"/>
      <c r="C122" s="499"/>
      <c r="D122" s="499"/>
      <c r="E122" s="499"/>
      <c r="F122" s="499"/>
      <c r="G122" s="499"/>
      <c r="H122" s="499"/>
      <c r="I122" s="499"/>
      <c r="J122" s="499"/>
      <c r="K122" s="499"/>
      <c r="L122" s="499"/>
      <c r="M122" s="499"/>
      <c r="N122" s="499"/>
      <c r="O122" s="500"/>
    </row>
    <row r="123" spans="1:15" x14ac:dyDescent="0.25">
      <c r="A123" s="35"/>
      <c r="B123" s="498"/>
      <c r="C123" s="499"/>
      <c r="D123" s="499"/>
      <c r="E123" s="499"/>
      <c r="F123" s="499"/>
      <c r="G123" s="499"/>
      <c r="H123" s="499"/>
      <c r="I123" s="499"/>
      <c r="J123" s="499"/>
      <c r="K123" s="499"/>
      <c r="L123" s="499"/>
      <c r="M123" s="499"/>
      <c r="N123" s="499"/>
      <c r="O123" s="500"/>
    </row>
    <row r="124" spans="1:15" x14ac:dyDescent="0.25">
      <c r="A124" s="35"/>
      <c r="B124" s="498"/>
      <c r="C124" s="499"/>
      <c r="D124" s="499"/>
      <c r="E124" s="499"/>
      <c r="F124" s="499"/>
      <c r="G124" s="499"/>
      <c r="H124" s="499"/>
      <c r="I124" s="499"/>
      <c r="J124" s="499"/>
      <c r="K124" s="499"/>
      <c r="L124" s="499"/>
      <c r="M124" s="499"/>
      <c r="N124" s="499"/>
      <c r="O124" s="500"/>
    </row>
    <row r="125" spans="1:15" x14ac:dyDescent="0.25">
      <c r="A125" s="35"/>
      <c r="B125" s="498"/>
      <c r="C125" s="499"/>
      <c r="D125" s="499"/>
      <c r="E125" s="499"/>
      <c r="F125" s="499"/>
      <c r="G125" s="499"/>
      <c r="H125" s="499"/>
      <c r="I125" s="499"/>
      <c r="J125" s="499"/>
      <c r="K125" s="499"/>
      <c r="L125" s="499"/>
      <c r="M125" s="499"/>
      <c r="N125" s="499"/>
      <c r="O125" s="500"/>
    </row>
    <row r="126" spans="1:15" x14ac:dyDescent="0.25">
      <c r="A126" s="35"/>
      <c r="B126" s="498"/>
      <c r="C126" s="499"/>
      <c r="D126" s="499"/>
      <c r="E126" s="499"/>
      <c r="F126" s="499"/>
      <c r="G126" s="499"/>
      <c r="H126" s="499"/>
      <c r="I126" s="499"/>
      <c r="J126" s="499"/>
      <c r="K126" s="499"/>
      <c r="L126" s="499"/>
      <c r="M126" s="499"/>
      <c r="N126" s="499"/>
      <c r="O126" s="500"/>
    </row>
    <row r="127" spans="1:15" x14ac:dyDescent="0.25">
      <c r="A127" s="45"/>
      <c r="B127" s="498"/>
      <c r="C127" s="499"/>
      <c r="D127" s="499"/>
      <c r="E127" s="499"/>
      <c r="F127" s="499"/>
      <c r="G127" s="499"/>
      <c r="H127" s="499"/>
      <c r="I127" s="499"/>
      <c r="J127" s="499"/>
      <c r="K127" s="499"/>
      <c r="L127" s="499"/>
      <c r="M127" s="499"/>
      <c r="N127" s="499"/>
      <c r="O127" s="500"/>
    </row>
    <row r="128" spans="1:15" x14ac:dyDescent="0.25">
      <c r="A128" s="45"/>
      <c r="B128" s="45"/>
      <c r="C128" s="45"/>
      <c r="D128" s="45"/>
      <c r="E128" s="45"/>
      <c r="F128" s="45"/>
      <c r="G128" s="45"/>
      <c r="H128" s="45"/>
      <c r="I128" s="45"/>
      <c r="J128" s="45"/>
      <c r="K128" s="45"/>
      <c r="L128" s="45"/>
      <c r="M128" s="44">
        <f>COUNT(A117:A126)</f>
        <v>0</v>
      </c>
      <c r="N128" s="528" t="s">
        <v>75</v>
      </c>
      <c r="O128" s="534"/>
    </row>
    <row r="129" spans="1:15" x14ac:dyDescent="0.25">
      <c r="A129" s="45"/>
      <c r="B129" s="45"/>
      <c r="C129" s="45"/>
      <c r="D129" s="45"/>
      <c r="E129" s="45"/>
      <c r="F129" s="45"/>
      <c r="G129" s="45"/>
      <c r="H129" s="45"/>
      <c r="I129" s="45"/>
      <c r="J129" s="45"/>
      <c r="K129" s="86"/>
      <c r="L129" s="86"/>
      <c r="M129" s="58"/>
      <c r="N129" s="87"/>
      <c r="O129" s="87"/>
    </row>
    <row r="130" spans="1:15" ht="16.5" thickBot="1" x14ac:dyDescent="0.3">
      <c r="A130" s="78"/>
      <c r="B130" s="45"/>
      <c r="C130" s="45"/>
      <c r="D130" s="45"/>
      <c r="E130" s="45"/>
      <c r="F130" s="45"/>
      <c r="G130" s="79"/>
      <c r="H130" s="45"/>
      <c r="I130" s="45"/>
      <c r="J130" s="45"/>
      <c r="K130" s="45"/>
      <c r="L130" s="45"/>
      <c r="M130" s="45"/>
      <c r="N130" s="45"/>
      <c r="O130" s="45"/>
    </row>
    <row r="131" spans="1:15" x14ac:dyDescent="0.25">
      <c r="A131" s="88" t="s">
        <v>273</v>
      </c>
      <c r="B131" s="89"/>
      <c r="C131" s="89"/>
      <c r="D131" s="89"/>
      <c r="E131" s="89"/>
      <c r="F131" s="90"/>
      <c r="G131" s="57"/>
      <c r="H131" s="57"/>
      <c r="I131" s="57"/>
      <c r="J131" s="57"/>
      <c r="K131" s="57"/>
      <c r="L131" s="57"/>
      <c r="M131" s="57"/>
      <c r="N131" s="57"/>
      <c r="O131" s="57"/>
    </row>
    <row r="132" spans="1:15" ht="16.5" thickBot="1" x14ac:dyDescent="0.3">
      <c r="A132" s="91"/>
      <c r="B132" s="57"/>
      <c r="C132" s="57"/>
      <c r="D132" s="57"/>
      <c r="E132" s="57"/>
      <c r="F132" s="90"/>
      <c r="G132" s="57"/>
      <c r="H132" s="57"/>
      <c r="I132" s="57"/>
      <c r="J132" s="57"/>
      <c r="K132" s="57"/>
      <c r="L132" s="57"/>
      <c r="M132" s="57"/>
      <c r="N132" s="57"/>
      <c r="O132" s="57"/>
    </row>
    <row r="133" spans="1:15" ht="16.5" thickBot="1" x14ac:dyDescent="0.3">
      <c r="A133" s="89"/>
      <c r="B133" s="89"/>
      <c r="C133" s="89"/>
      <c r="D133" s="92" t="s">
        <v>76</v>
      </c>
      <c r="E133" s="93"/>
      <c r="F133" s="57"/>
      <c r="G133" s="57"/>
      <c r="H133" s="57"/>
      <c r="I133" s="57"/>
      <c r="J133" s="57"/>
      <c r="K133" s="57"/>
      <c r="L133" s="57"/>
      <c r="M133" s="57"/>
      <c r="N133" s="57"/>
      <c r="O133" s="57"/>
    </row>
    <row r="134" spans="1:15" x14ac:dyDescent="0.25">
      <c r="A134" s="94" t="s">
        <v>77</v>
      </c>
      <c r="B134" s="95"/>
      <c r="C134" s="85" t="s">
        <v>78</v>
      </c>
      <c r="D134" s="96" t="s">
        <v>79</v>
      </c>
      <c r="E134" s="97" t="s">
        <v>80</v>
      </c>
      <c r="F134" s="21"/>
      <c r="G134" s="567" t="s">
        <v>81</v>
      </c>
      <c r="H134" s="562"/>
      <c r="I134" s="562"/>
      <c r="J134" s="562"/>
      <c r="K134" s="562"/>
      <c r="L134" s="562"/>
      <c r="M134" s="562"/>
      <c r="N134" s="562"/>
      <c r="O134" s="568"/>
    </row>
    <row r="135" spans="1:15" x14ac:dyDescent="0.25">
      <c r="A135" s="98" t="s">
        <v>82</v>
      </c>
      <c r="B135" s="103"/>
      <c r="C135" s="99">
        <v>2229</v>
      </c>
      <c r="D135" s="99">
        <v>0</v>
      </c>
      <c r="E135" s="100">
        <f t="shared" ref="E135:E140" si="0">C135</f>
        <v>2229</v>
      </c>
      <c r="F135" s="66"/>
      <c r="G135" s="569" t="s">
        <v>83</v>
      </c>
      <c r="H135" s="570"/>
      <c r="I135" s="570"/>
      <c r="J135" s="570"/>
      <c r="K135" s="570"/>
      <c r="L135" s="570"/>
      <c r="M135" s="570"/>
      <c r="N135" s="570"/>
      <c r="O135" s="571"/>
    </row>
    <row r="136" spans="1:15" x14ac:dyDescent="0.25">
      <c r="A136" s="98" t="s">
        <v>274</v>
      </c>
      <c r="B136" s="103"/>
      <c r="C136" s="99">
        <v>141</v>
      </c>
      <c r="D136" s="99">
        <v>0</v>
      </c>
      <c r="E136" s="100">
        <f t="shared" si="0"/>
        <v>141</v>
      </c>
      <c r="F136" s="66"/>
      <c r="G136" s="556" t="s">
        <v>164</v>
      </c>
      <c r="H136" s="557"/>
      <c r="I136" s="557"/>
      <c r="J136" s="557"/>
      <c r="K136" s="557"/>
      <c r="L136" s="557"/>
      <c r="M136" s="557"/>
      <c r="N136" s="557"/>
      <c r="O136" s="558"/>
    </row>
    <row r="137" spans="1:15" x14ac:dyDescent="0.25">
      <c r="A137" s="98" t="s">
        <v>84</v>
      </c>
      <c r="B137" s="103"/>
      <c r="C137" s="99">
        <v>0</v>
      </c>
      <c r="D137" s="99">
        <v>0</v>
      </c>
      <c r="E137" s="100">
        <f t="shared" si="0"/>
        <v>0</v>
      </c>
      <c r="F137" s="101"/>
      <c r="G137" s="556"/>
      <c r="H137" s="557"/>
      <c r="I137" s="557"/>
      <c r="J137" s="557"/>
      <c r="K137" s="557"/>
      <c r="L137" s="557"/>
      <c r="M137" s="557"/>
      <c r="N137" s="557"/>
      <c r="O137" s="558"/>
    </row>
    <row r="138" spans="1:15" x14ac:dyDescent="0.25">
      <c r="A138" s="98" t="s">
        <v>84</v>
      </c>
      <c r="B138" s="98"/>
      <c r="C138" s="99">
        <v>0</v>
      </c>
      <c r="D138" s="102">
        <v>0</v>
      </c>
      <c r="E138" s="100">
        <f t="shared" si="0"/>
        <v>0</v>
      </c>
      <c r="F138" s="66"/>
      <c r="G138" s="572"/>
      <c r="H138" s="573"/>
      <c r="I138" s="573"/>
      <c r="J138" s="573"/>
      <c r="K138" s="573"/>
      <c r="L138" s="573"/>
      <c r="M138" s="573"/>
      <c r="N138" s="573"/>
      <c r="O138" s="574"/>
    </row>
    <row r="139" spans="1:15" x14ac:dyDescent="0.25">
      <c r="A139" s="98" t="s">
        <v>84</v>
      </c>
      <c r="B139" s="98"/>
      <c r="C139" s="99">
        <v>0</v>
      </c>
      <c r="D139" s="99">
        <v>0</v>
      </c>
      <c r="E139" s="100">
        <f t="shared" si="0"/>
        <v>0</v>
      </c>
      <c r="F139" s="66"/>
      <c r="G139" s="575"/>
      <c r="H139" s="576"/>
      <c r="I139" s="576"/>
      <c r="J139" s="576"/>
      <c r="K139" s="576"/>
      <c r="L139" s="576"/>
      <c r="M139" s="576"/>
      <c r="N139" s="576"/>
      <c r="O139" s="577"/>
    </row>
    <row r="140" spans="1:15" ht="16.5" thickBot="1" x14ac:dyDescent="0.3">
      <c r="A140" s="98" t="s">
        <v>84</v>
      </c>
      <c r="B140" s="98"/>
      <c r="C140" s="99">
        <v>0</v>
      </c>
      <c r="D140" s="99">
        <v>0</v>
      </c>
      <c r="E140" s="100">
        <f t="shared" si="0"/>
        <v>0</v>
      </c>
      <c r="F140" s="66"/>
      <c r="G140" s="550"/>
      <c r="H140" s="551"/>
      <c r="I140" s="551"/>
      <c r="J140" s="551"/>
      <c r="K140" s="551"/>
      <c r="L140" s="551"/>
      <c r="M140" s="551"/>
      <c r="N140" s="551"/>
      <c r="O140" s="552"/>
    </row>
    <row r="141" spans="1:15" x14ac:dyDescent="0.25">
      <c r="A141" s="174" t="s">
        <v>85</v>
      </c>
      <c r="B141" s="175"/>
      <c r="C141" s="44">
        <f>SUM(C135:C140)</f>
        <v>2370</v>
      </c>
      <c r="D141" s="44">
        <f>SUM(D135:D140)</f>
        <v>0</v>
      </c>
      <c r="E141" s="44">
        <f>SUM(E135:E140)</f>
        <v>2370</v>
      </c>
      <c r="F141" s="58"/>
      <c r="G141" s="57"/>
      <c r="H141" s="104"/>
      <c r="I141" s="79"/>
      <c r="J141" s="79"/>
      <c r="K141" s="79"/>
      <c r="L141" s="79"/>
      <c r="M141" s="79"/>
      <c r="N141" s="16"/>
      <c r="O141" s="16"/>
    </row>
    <row r="142" spans="1:15" ht="16.5" thickBot="1" x14ac:dyDescent="0.3">
      <c r="A142" s="105"/>
      <c r="B142" s="104"/>
      <c r="C142" s="57"/>
      <c r="D142" s="57"/>
      <c r="E142" s="57"/>
      <c r="F142" s="57"/>
      <c r="G142" s="57"/>
      <c r="H142" s="104"/>
      <c r="I142" s="104"/>
      <c r="J142" s="104"/>
      <c r="K142" s="27"/>
      <c r="L142" s="27"/>
      <c r="M142" s="58"/>
      <c r="N142" s="27"/>
      <c r="O142" s="27"/>
    </row>
    <row r="143" spans="1:15" x14ac:dyDescent="0.25">
      <c r="A143" s="106" t="s">
        <v>86</v>
      </c>
      <c r="B143" s="85"/>
      <c r="C143" s="85" t="s">
        <v>87</v>
      </c>
      <c r="D143" s="85" t="s">
        <v>88</v>
      </c>
      <c r="E143" s="85" t="s">
        <v>89</v>
      </c>
      <c r="F143" s="85" t="s">
        <v>90</v>
      </c>
      <c r="G143" s="107" t="s">
        <v>91</v>
      </c>
      <c r="H143" s="85" t="s">
        <v>92</v>
      </c>
      <c r="I143" s="94" t="s">
        <v>80</v>
      </c>
      <c r="J143" s="553" t="s">
        <v>93</v>
      </c>
      <c r="K143" s="554"/>
      <c r="L143" s="554"/>
      <c r="M143" s="554"/>
      <c r="N143" s="554"/>
      <c r="O143" s="555"/>
    </row>
    <row r="144" spans="1:15" x14ac:dyDescent="0.25">
      <c r="A144" s="176" t="s">
        <v>180</v>
      </c>
      <c r="B144" s="177"/>
      <c r="C144" s="108">
        <v>0</v>
      </c>
      <c r="D144" s="108">
        <v>0</v>
      </c>
      <c r="E144" s="108">
        <v>0</v>
      </c>
      <c r="F144" s="108">
        <v>0</v>
      </c>
      <c r="G144" s="109">
        <v>0</v>
      </c>
      <c r="H144" s="110">
        <v>0</v>
      </c>
      <c r="I144" s="100">
        <f>SUM(C144:H144)</f>
        <v>0</v>
      </c>
      <c r="J144" s="556" t="s">
        <v>94</v>
      </c>
      <c r="K144" s="557"/>
      <c r="L144" s="557"/>
      <c r="M144" s="557"/>
      <c r="N144" s="557"/>
      <c r="O144" s="558"/>
    </row>
    <row r="145" spans="1:15" ht="16.5" thickBot="1" x14ac:dyDescent="0.3">
      <c r="A145" s="178" t="s">
        <v>85</v>
      </c>
      <c r="B145" s="179"/>
      <c r="C145" s="111">
        <f t="shared" ref="C145:I145" si="1">SUM(C144)</f>
        <v>0</v>
      </c>
      <c r="D145" s="111">
        <f t="shared" si="1"/>
        <v>0</v>
      </c>
      <c r="E145" s="111">
        <f t="shared" si="1"/>
        <v>0</v>
      </c>
      <c r="F145" s="111">
        <f t="shared" si="1"/>
        <v>0</v>
      </c>
      <c r="G145" s="111">
        <f t="shared" si="1"/>
        <v>0</v>
      </c>
      <c r="H145" s="111">
        <f t="shared" si="1"/>
        <v>0</v>
      </c>
      <c r="I145" s="111">
        <f t="shared" si="1"/>
        <v>0</v>
      </c>
      <c r="J145" s="559"/>
      <c r="K145" s="560"/>
      <c r="L145" s="560"/>
      <c r="M145" s="560"/>
      <c r="N145" s="560"/>
      <c r="O145" s="561"/>
    </row>
    <row r="146" spans="1:15" ht="16.5" thickBot="1" x14ac:dyDescent="0.3">
      <c r="A146" s="112"/>
      <c r="B146" s="112"/>
      <c r="C146" s="113"/>
      <c r="D146" s="113"/>
      <c r="E146" s="113"/>
      <c r="F146" s="113"/>
      <c r="G146" s="113"/>
      <c r="H146" s="113"/>
      <c r="I146" s="112"/>
      <c r="J146" s="114"/>
      <c r="K146" s="114"/>
      <c r="L146" s="114"/>
      <c r="M146" s="114"/>
      <c r="N146" s="114"/>
      <c r="O146" s="115"/>
    </row>
    <row r="147" spans="1:15" ht="30" x14ac:dyDescent="0.25">
      <c r="A147" s="94" t="s">
        <v>95</v>
      </c>
      <c r="B147" s="95"/>
      <c r="C147" s="116" t="s">
        <v>96</v>
      </c>
      <c r="D147" s="116" t="s">
        <v>97</v>
      </c>
      <c r="E147" s="116" t="s">
        <v>98</v>
      </c>
      <c r="F147" s="116" t="s">
        <v>99</v>
      </c>
      <c r="G147" s="116" t="s">
        <v>100</v>
      </c>
      <c r="H147" s="116" t="s">
        <v>101</v>
      </c>
      <c r="I147" s="116" t="s">
        <v>102</v>
      </c>
      <c r="J147" s="116" t="s">
        <v>103</v>
      </c>
      <c r="K147" s="116" t="s">
        <v>104</v>
      </c>
      <c r="L147" s="116" t="s">
        <v>105</v>
      </c>
      <c r="M147" s="116" t="s">
        <v>106</v>
      </c>
      <c r="N147" s="116" t="s">
        <v>107</v>
      </c>
      <c r="O147" s="117" t="s">
        <v>108</v>
      </c>
    </row>
    <row r="148" spans="1:15" x14ac:dyDescent="0.25">
      <c r="A148" s="176" t="s">
        <v>180</v>
      </c>
      <c r="B148" s="177"/>
      <c r="C148" s="108">
        <v>0</v>
      </c>
      <c r="D148" s="108">
        <v>0</v>
      </c>
      <c r="E148" s="108">
        <v>36</v>
      </c>
      <c r="F148" s="108">
        <v>0</v>
      </c>
      <c r="G148" s="108">
        <v>0</v>
      </c>
      <c r="H148" s="108">
        <v>0</v>
      </c>
      <c r="I148" s="108">
        <v>0</v>
      </c>
      <c r="J148" s="108">
        <v>1430</v>
      </c>
      <c r="K148" s="108">
        <v>0</v>
      </c>
      <c r="L148" s="108">
        <v>13</v>
      </c>
      <c r="M148" s="108">
        <v>11</v>
      </c>
      <c r="N148" s="108">
        <v>268</v>
      </c>
      <c r="O148" s="100">
        <f>SUM(C148:N148)</f>
        <v>1758</v>
      </c>
    </row>
    <row r="149" spans="1:15" x14ac:dyDescent="0.25">
      <c r="A149" s="184" t="s">
        <v>85</v>
      </c>
      <c r="B149" s="185"/>
      <c r="C149" s="108">
        <v>0</v>
      </c>
      <c r="D149" s="108">
        <v>0</v>
      </c>
      <c r="E149" s="108">
        <v>36</v>
      </c>
      <c r="F149" s="108">
        <v>0</v>
      </c>
      <c r="G149" s="108">
        <v>0</v>
      </c>
      <c r="H149" s="108">
        <v>0</v>
      </c>
      <c r="I149" s="108">
        <v>0</v>
      </c>
      <c r="J149" s="108">
        <v>1430</v>
      </c>
      <c r="K149" s="108">
        <v>0</v>
      </c>
      <c r="L149" s="108">
        <v>13</v>
      </c>
      <c r="M149" s="108">
        <v>11</v>
      </c>
      <c r="N149" s="108">
        <v>268</v>
      </c>
      <c r="O149" s="100">
        <f>SUM(C149:N149)</f>
        <v>1758</v>
      </c>
    </row>
    <row r="150" spans="1:15" ht="16.5" thickBot="1" x14ac:dyDescent="0.3">
      <c r="A150" s="119"/>
      <c r="B150" s="46"/>
      <c r="C150" s="46"/>
      <c r="D150" s="46"/>
      <c r="E150" s="46"/>
      <c r="F150" s="46"/>
      <c r="G150" s="46"/>
      <c r="H150" s="46"/>
      <c r="I150" s="46"/>
      <c r="J150" s="46"/>
      <c r="K150" s="46"/>
      <c r="L150" s="46"/>
      <c r="M150" s="46"/>
      <c r="N150" s="46"/>
      <c r="O150" s="46"/>
    </row>
    <row r="151" spans="1:15" ht="30" x14ac:dyDescent="0.25">
      <c r="A151" s="94" t="s">
        <v>109</v>
      </c>
      <c r="B151" s="95"/>
      <c r="C151" s="116" t="s">
        <v>110</v>
      </c>
      <c r="D151" s="116" t="s">
        <v>111</v>
      </c>
      <c r="E151" s="116"/>
      <c r="F151" s="116"/>
      <c r="G151" s="116"/>
      <c r="H151" s="116"/>
      <c r="I151" s="116"/>
      <c r="J151" s="116"/>
      <c r="K151" s="116"/>
      <c r="L151" s="116"/>
      <c r="M151" s="116"/>
      <c r="N151" s="116"/>
      <c r="O151" s="117" t="s">
        <v>112</v>
      </c>
    </row>
    <row r="152" spans="1:15" x14ac:dyDescent="0.25">
      <c r="A152" s="176" t="s">
        <v>180</v>
      </c>
      <c r="B152" s="177"/>
      <c r="C152" s="108">
        <v>36</v>
      </c>
      <c r="D152" s="108">
        <v>576</v>
      </c>
      <c r="E152" s="108">
        <v>0</v>
      </c>
      <c r="F152" s="108">
        <v>0</v>
      </c>
      <c r="G152" s="108">
        <v>0</v>
      </c>
      <c r="H152" s="108">
        <v>0</v>
      </c>
      <c r="I152" s="108">
        <v>0</v>
      </c>
      <c r="J152" s="108">
        <v>0</v>
      </c>
      <c r="K152" s="108">
        <v>0</v>
      </c>
      <c r="L152" s="108">
        <v>0</v>
      </c>
      <c r="M152" s="108">
        <v>0</v>
      </c>
      <c r="N152" s="108">
        <v>0</v>
      </c>
      <c r="O152" s="100">
        <f>SUM(C152:N152)</f>
        <v>612</v>
      </c>
    </row>
    <row r="153" spans="1:15" x14ac:dyDescent="0.25">
      <c r="A153" s="184" t="s">
        <v>85</v>
      </c>
      <c r="B153" s="185"/>
      <c r="C153" s="118">
        <f t="shared" ref="C153:O153" si="2">SUM(C152)</f>
        <v>36</v>
      </c>
      <c r="D153" s="118">
        <f t="shared" si="2"/>
        <v>576</v>
      </c>
      <c r="E153" s="118">
        <f t="shared" si="2"/>
        <v>0</v>
      </c>
      <c r="F153" s="118">
        <f t="shared" si="2"/>
        <v>0</v>
      </c>
      <c r="G153" s="118">
        <f t="shared" si="2"/>
        <v>0</v>
      </c>
      <c r="H153" s="118">
        <f t="shared" si="2"/>
        <v>0</v>
      </c>
      <c r="I153" s="118">
        <f t="shared" si="2"/>
        <v>0</v>
      </c>
      <c r="J153" s="118">
        <f t="shared" si="2"/>
        <v>0</v>
      </c>
      <c r="K153" s="118">
        <f t="shared" si="2"/>
        <v>0</v>
      </c>
      <c r="L153" s="118">
        <f t="shared" si="2"/>
        <v>0</v>
      </c>
      <c r="M153" s="118">
        <f t="shared" si="2"/>
        <v>0</v>
      </c>
      <c r="N153" s="118">
        <f t="shared" si="2"/>
        <v>0</v>
      </c>
      <c r="O153" s="118">
        <f t="shared" si="2"/>
        <v>612</v>
      </c>
    </row>
    <row r="154" spans="1:15" x14ac:dyDescent="0.25">
      <c r="A154" s="119" t="s">
        <v>114</v>
      </c>
      <c r="B154" s="46"/>
      <c r="C154" s="46"/>
      <c r="D154" s="46"/>
      <c r="E154" s="46"/>
      <c r="F154" s="46"/>
      <c r="G154" s="46"/>
      <c r="H154" s="46"/>
      <c r="I154" s="46"/>
      <c r="J154" s="46"/>
      <c r="K154" s="46"/>
      <c r="L154" s="46"/>
      <c r="M154" s="46"/>
      <c r="N154" s="46"/>
      <c r="O154" s="46"/>
    </row>
    <row r="155" spans="1:15" ht="16.5" thickBot="1" x14ac:dyDescent="0.3">
      <c r="A155" s="45"/>
      <c r="B155" s="45"/>
      <c r="C155" s="45"/>
      <c r="D155" s="45"/>
      <c r="E155" s="78"/>
      <c r="F155" s="45"/>
      <c r="G155" s="45"/>
      <c r="H155" s="45"/>
      <c r="I155" s="45"/>
      <c r="J155" s="45"/>
      <c r="K155" s="45"/>
      <c r="L155" s="45"/>
      <c r="M155" s="45"/>
      <c r="N155" s="120" t="s">
        <v>115</v>
      </c>
      <c r="O155" s="118">
        <f>SUM(O149,O153)</f>
        <v>2370</v>
      </c>
    </row>
    <row r="156" spans="1:15" ht="16.5" thickBot="1" x14ac:dyDescent="0.3">
      <c r="A156" s="121" t="s">
        <v>275</v>
      </c>
      <c r="B156" s="69"/>
      <c r="C156" s="69"/>
      <c r="D156" s="69"/>
      <c r="E156" s="21"/>
      <c r="F156" s="66"/>
      <c r="G156" s="21"/>
      <c r="H156" s="21"/>
      <c r="I156" s="21"/>
      <c r="J156" s="21"/>
      <c r="K156" s="21"/>
      <c r="L156" s="21"/>
      <c r="M156" s="21"/>
      <c r="N156" s="21"/>
      <c r="O156" s="21"/>
    </row>
    <row r="157" spans="1:15" ht="16.5" thickBot="1" x14ac:dyDescent="0.3">
      <c r="A157" s="122"/>
      <c r="B157" s="123"/>
      <c r="C157" s="69"/>
      <c r="D157" s="69"/>
      <c r="E157" s="69"/>
      <c r="F157" s="26"/>
      <c r="G157" s="21"/>
      <c r="H157" s="21"/>
      <c r="I157" s="21"/>
      <c r="J157" s="21"/>
      <c r="K157" s="21"/>
      <c r="L157" s="21"/>
      <c r="M157" s="21"/>
      <c r="N157" s="21"/>
      <c r="O157" s="21"/>
    </row>
    <row r="158" spans="1:15" ht="30.75" thickBot="1" x14ac:dyDescent="0.3">
      <c r="A158" s="186"/>
      <c r="B158" s="187"/>
      <c r="C158" s="124" t="s">
        <v>116</v>
      </c>
      <c r="D158" s="116" t="s">
        <v>117</v>
      </c>
      <c r="E158" s="116" t="s">
        <v>118</v>
      </c>
      <c r="F158" s="116" t="s">
        <v>119</v>
      </c>
      <c r="G158" s="235" t="s">
        <v>92</v>
      </c>
      <c r="H158" s="117" t="s">
        <v>80</v>
      </c>
      <c r="I158" s="21"/>
      <c r="J158" s="21"/>
      <c r="K158" s="21"/>
      <c r="L158" s="21"/>
      <c r="M158" s="21"/>
      <c r="N158" s="115"/>
      <c r="O158" s="115"/>
    </row>
    <row r="159" spans="1:15" x14ac:dyDescent="0.25">
      <c r="A159" s="176" t="s">
        <v>180</v>
      </c>
      <c r="B159" s="177"/>
      <c r="C159" s="125">
        <v>0</v>
      </c>
      <c r="D159" s="125">
        <v>3147.79</v>
      </c>
      <c r="E159" s="125">
        <v>8933.5300000000007</v>
      </c>
      <c r="F159" s="125">
        <v>2860.55</v>
      </c>
      <c r="G159" s="125">
        <v>5378.18</v>
      </c>
      <c r="H159" s="126">
        <f>SUM(C159:G159)</f>
        <v>20320.05</v>
      </c>
      <c r="I159" s="66"/>
      <c r="J159" s="21"/>
      <c r="K159" s="21"/>
      <c r="L159" s="21"/>
      <c r="M159" s="21"/>
      <c r="N159" s="115"/>
      <c r="O159" s="115"/>
    </row>
    <row r="160" spans="1:15" x14ac:dyDescent="0.25">
      <c r="A160" s="184" t="s">
        <v>85</v>
      </c>
      <c r="B160" s="185"/>
      <c r="C160" s="127">
        <f t="shared" ref="C160:H160" si="3">SUM(C159)</f>
        <v>0</v>
      </c>
      <c r="D160" s="127">
        <f t="shared" si="3"/>
        <v>3147.79</v>
      </c>
      <c r="E160" s="127">
        <f t="shared" si="3"/>
        <v>8933.5300000000007</v>
      </c>
      <c r="F160" s="127">
        <f t="shared" si="3"/>
        <v>2860.55</v>
      </c>
      <c r="G160" s="127">
        <f t="shared" si="3"/>
        <v>5378.18</v>
      </c>
      <c r="H160" s="127">
        <f t="shared" si="3"/>
        <v>20320.05</v>
      </c>
      <c r="I160" s="21"/>
      <c r="J160" s="21"/>
      <c r="K160" s="21"/>
      <c r="L160" s="21"/>
      <c r="M160" s="21"/>
      <c r="N160" s="115"/>
      <c r="O160" s="115"/>
    </row>
    <row r="161" spans="1:15" ht="16.5" thickBot="1" x14ac:dyDescent="0.3">
      <c r="A161" s="128"/>
      <c r="B161" s="115"/>
      <c r="C161" s="115"/>
      <c r="D161" s="115"/>
      <c r="E161" s="115"/>
      <c r="F161" s="115"/>
      <c r="G161" s="115"/>
      <c r="H161" s="115"/>
      <c r="I161" s="21"/>
      <c r="J161" s="115"/>
      <c r="K161" s="115"/>
      <c r="L161" s="115"/>
      <c r="M161" s="115"/>
      <c r="N161" s="115"/>
      <c r="O161" s="115"/>
    </row>
    <row r="162" spans="1:15" ht="60.75" thickBot="1" x14ac:dyDescent="0.3">
      <c r="A162" s="188"/>
      <c r="B162" s="189"/>
      <c r="C162" s="124" t="s">
        <v>120</v>
      </c>
      <c r="D162" s="116" t="s">
        <v>121</v>
      </c>
      <c r="E162" s="129" t="s">
        <v>80</v>
      </c>
      <c r="F162" s="66"/>
      <c r="G162" s="21"/>
      <c r="H162" s="130"/>
      <c r="I162" s="21"/>
      <c r="J162" s="21"/>
      <c r="K162" s="115"/>
      <c r="L162" s="115"/>
      <c r="M162" s="115"/>
      <c r="N162" s="131"/>
      <c r="O162" s="131"/>
    </row>
    <row r="163" spans="1:15" x14ac:dyDescent="0.25">
      <c r="A163" s="176" t="s">
        <v>180</v>
      </c>
      <c r="B163" s="177"/>
      <c r="C163" s="125">
        <v>25000</v>
      </c>
      <c r="D163" s="125">
        <v>0</v>
      </c>
      <c r="E163" s="132">
        <f>SUM(C163:D163)</f>
        <v>25000</v>
      </c>
      <c r="F163" s="101"/>
      <c r="G163" s="562" t="s">
        <v>122</v>
      </c>
      <c r="H163" s="562"/>
      <c r="I163" s="562"/>
      <c r="J163" s="562"/>
      <c r="K163" s="562"/>
      <c r="L163" s="562"/>
      <c r="M163" s="563"/>
      <c r="N163" s="131"/>
      <c r="O163" s="131"/>
    </row>
    <row r="164" spans="1:15" ht="16.5" thickBot="1" x14ac:dyDescent="0.3">
      <c r="A164" s="184" t="s">
        <v>80</v>
      </c>
      <c r="B164" s="185"/>
      <c r="C164" s="127">
        <f>SUM(C163)</f>
        <v>25000</v>
      </c>
      <c r="D164" s="127">
        <f>SUM(D163)</f>
        <v>0</v>
      </c>
      <c r="E164" s="127">
        <f>SUM(E163)</f>
        <v>25000</v>
      </c>
      <c r="F164" s="88"/>
      <c r="G164" s="564" t="s">
        <v>276</v>
      </c>
      <c r="H164" s="565"/>
      <c r="I164" s="565"/>
      <c r="J164" s="565"/>
      <c r="K164" s="565"/>
      <c r="L164" s="565"/>
      <c r="M164" s="566"/>
      <c r="N164" s="131"/>
      <c r="O164" s="131"/>
    </row>
    <row r="165" spans="1:15" ht="16.5" thickBot="1" x14ac:dyDescent="0.3">
      <c r="A165" s="133"/>
      <c r="B165" s="134"/>
      <c r="C165" s="133"/>
      <c r="D165" s="133"/>
      <c r="E165" s="134"/>
      <c r="F165" s="133"/>
      <c r="G165" s="133"/>
      <c r="H165" s="133"/>
      <c r="I165" s="133"/>
      <c r="J165" s="135"/>
      <c r="K165" s="133"/>
      <c r="L165" s="133"/>
      <c r="M165" s="133"/>
      <c r="N165" s="133"/>
      <c r="O165" s="135"/>
    </row>
    <row r="166" spans="1:15" ht="16.5" thickBot="1" x14ac:dyDescent="0.3">
      <c r="A166" s="190" t="s">
        <v>277</v>
      </c>
      <c r="B166" s="191"/>
      <c r="C166" s="191"/>
      <c r="D166" s="191"/>
      <c r="E166" s="191"/>
      <c r="F166" s="191"/>
      <c r="G166" s="191"/>
      <c r="H166" s="136"/>
      <c r="I166" s="133"/>
      <c r="J166" s="135"/>
      <c r="K166" s="133"/>
      <c r="L166" s="133"/>
      <c r="M166" s="133"/>
      <c r="N166" s="133"/>
      <c r="O166" s="135"/>
    </row>
    <row r="167" spans="1:15" ht="16.5" thickBot="1" x14ac:dyDescent="0.3">
      <c r="A167" s="137"/>
      <c r="B167" s="138"/>
      <c r="C167" s="21"/>
      <c r="D167" s="21"/>
      <c r="E167" s="26"/>
      <c r="F167" s="26"/>
      <c r="G167" s="21"/>
      <c r="H167" s="21"/>
      <c r="I167" s="133"/>
      <c r="J167" s="135"/>
      <c r="K167" s="133"/>
      <c r="L167" s="133"/>
      <c r="M167" s="133"/>
      <c r="N167" s="133"/>
      <c r="O167" s="135"/>
    </row>
    <row r="168" spans="1:15" ht="30.75" thickBot="1" x14ac:dyDescent="0.3">
      <c r="A168" s="186"/>
      <c r="B168" s="187"/>
      <c r="C168" s="124" t="s">
        <v>124</v>
      </c>
      <c r="D168" s="124" t="s">
        <v>125</v>
      </c>
      <c r="E168" s="116" t="s">
        <v>126</v>
      </c>
      <c r="F168" s="116" t="s">
        <v>127</v>
      </c>
      <c r="G168" s="116" t="s">
        <v>128</v>
      </c>
      <c r="H168" s="139" t="s">
        <v>129</v>
      </c>
      <c r="I168" s="117" t="s">
        <v>85</v>
      </c>
      <c r="J168" s="135"/>
      <c r="K168" s="133"/>
      <c r="L168" s="133"/>
      <c r="M168" s="133"/>
      <c r="N168" s="133"/>
      <c r="O168" s="135"/>
    </row>
    <row r="169" spans="1:15" x14ac:dyDescent="0.25">
      <c r="A169" s="176" t="s">
        <v>180</v>
      </c>
      <c r="B169" s="177"/>
      <c r="C169" s="140" t="s">
        <v>130</v>
      </c>
      <c r="D169" s="140">
        <v>0</v>
      </c>
      <c r="E169" s="140">
        <v>0</v>
      </c>
      <c r="F169" s="140">
        <v>0</v>
      </c>
      <c r="G169" s="140">
        <v>0</v>
      </c>
      <c r="H169" s="141">
        <v>0.18</v>
      </c>
      <c r="I169" s="141">
        <f>SUM(D169:H169)</f>
        <v>0.18</v>
      </c>
      <c r="J169" s="142"/>
      <c r="K169" s="133"/>
      <c r="L169" s="133"/>
      <c r="M169" s="133"/>
      <c r="N169" s="133"/>
      <c r="O169" s="135"/>
    </row>
    <row r="170" spans="1:15" x14ac:dyDescent="0.25">
      <c r="A170" s="176" t="s">
        <v>180</v>
      </c>
      <c r="B170" s="177"/>
      <c r="C170" s="140" t="s">
        <v>131</v>
      </c>
      <c r="D170" s="140">
        <v>2.0499999999999998</v>
      </c>
      <c r="E170" s="140">
        <v>1.1499999999999999</v>
      </c>
      <c r="F170" s="140">
        <v>0</v>
      </c>
      <c r="G170" s="140">
        <v>0</v>
      </c>
      <c r="H170" s="141">
        <v>0.18</v>
      </c>
      <c r="I170" s="141">
        <f>SUM(D170:H170)</f>
        <v>3.38</v>
      </c>
      <c r="J170" s="142"/>
      <c r="K170" s="133"/>
      <c r="L170" s="133"/>
      <c r="M170" s="133"/>
      <c r="N170" s="133"/>
      <c r="O170" s="135"/>
    </row>
    <row r="171" spans="1:15" ht="16.5" thickBot="1" x14ac:dyDescent="0.3">
      <c r="A171" s="192" t="s">
        <v>180</v>
      </c>
      <c r="B171" s="193"/>
      <c r="C171" s="143" t="s">
        <v>92</v>
      </c>
      <c r="D171" s="144">
        <v>0</v>
      </c>
      <c r="E171" s="144">
        <v>0</v>
      </c>
      <c r="F171" s="144">
        <v>0</v>
      </c>
      <c r="G171" s="144">
        <v>0</v>
      </c>
      <c r="H171" s="144">
        <f>SUM(C171:G171)</f>
        <v>0</v>
      </c>
      <c r="I171" s="145">
        <f>SUM(D171:H171)</f>
        <v>0</v>
      </c>
      <c r="J171" s="142"/>
      <c r="K171" s="133"/>
      <c r="L171" s="133"/>
      <c r="M171" s="133"/>
      <c r="N171" s="133"/>
      <c r="O171" s="135"/>
    </row>
    <row r="172" spans="1:15" ht="16.5" thickBot="1" x14ac:dyDescent="0.3">
      <c r="A172" s="146" t="s">
        <v>132</v>
      </c>
      <c r="B172" s="104"/>
      <c r="C172" s="147"/>
      <c r="D172" s="148"/>
      <c r="E172" s="148"/>
      <c r="F172" s="148"/>
      <c r="G172" s="148"/>
      <c r="H172" s="148"/>
      <c r="I172" s="149"/>
      <c r="J172" s="135"/>
      <c r="K172" s="133"/>
      <c r="L172" s="133"/>
      <c r="M172" s="133"/>
      <c r="N172" s="133"/>
      <c r="O172" s="135"/>
    </row>
    <row r="173" spans="1:15" ht="21" thickBot="1" x14ac:dyDescent="0.3">
      <c r="A173" s="121" t="s">
        <v>278</v>
      </c>
      <c r="B173" s="150"/>
      <c r="C173" s="150"/>
      <c r="D173" s="150"/>
      <c r="E173" s="150"/>
      <c r="F173" s="150"/>
      <c r="G173" s="150"/>
      <c r="H173" s="151"/>
      <c r="I173" s="152"/>
      <c r="J173" s="152"/>
      <c r="K173" s="152"/>
      <c r="L173" s="152"/>
      <c r="M173" s="153"/>
      <c r="N173" s="152"/>
      <c r="O173" s="135"/>
    </row>
    <row r="174" spans="1:15" ht="21" thickBot="1" x14ac:dyDescent="0.3">
      <c r="A174" s="154"/>
      <c r="B174" s="155"/>
      <c r="C174" s="155"/>
      <c r="D174" s="155"/>
      <c r="E174" s="155"/>
      <c r="F174" s="155"/>
      <c r="G174" s="155"/>
      <c r="H174" s="156"/>
      <c r="I174" s="156"/>
      <c r="J174" s="156"/>
      <c r="K174" s="156"/>
      <c r="L174" s="156"/>
      <c r="M174" s="157"/>
      <c r="N174" s="156"/>
      <c r="O174" s="135"/>
    </row>
    <row r="175" spans="1:15" ht="16.5" thickBot="1" x14ac:dyDescent="0.3">
      <c r="A175" s="158" t="s">
        <v>133</v>
      </c>
      <c r="B175" s="536" t="s">
        <v>180</v>
      </c>
      <c r="C175" s="536"/>
      <c r="D175" s="536"/>
      <c r="E175" s="536"/>
      <c r="F175" s="536"/>
      <c r="G175" s="536"/>
      <c r="H175" s="537"/>
      <c r="I175" s="537"/>
      <c r="J175" s="537"/>
      <c r="K175" s="537"/>
      <c r="L175" s="537"/>
      <c r="M175" s="537"/>
      <c r="N175" s="537"/>
      <c r="O175" s="18"/>
    </row>
    <row r="176" spans="1:15" x14ac:dyDescent="0.25">
      <c r="A176" s="159">
        <v>42186</v>
      </c>
      <c r="B176" s="538" t="s">
        <v>279</v>
      </c>
      <c r="C176" s="539"/>
      <c r="D176" s="539"/>
      <c r="E176" s="539"/>
      <c r="F176" s="539"/>
      <c r="G176" s="539"/>
      <c r="H176" s="539"/>
      <c r="I176" s="539"/>
      <c r="J176" s="539"/>
      <c r="K176" s="539"/>
      <c r="L176" s="539"/>
      <c r="M176" s="539"/>
      <c r="N176" s="540"/>
      <c r="O176" s="18"/>
    </row>
    <row r="177" spans="1:15" ht="36" customHeight="1" x14ac:dyDescent="0.25">
      <c r="A177" s="236">
        <v>42186</v>
      </c>
      <c r="B177" s="541" t="s">
        <v>280</v>
      </c>
      <c r="C177" s="542"/>
      <c r="D177" s="542"/>
      <c r="E177" s="542"/>
      <c r="F177" s="542"/>
      <c r="G177" s="542"/>
      <c r="H177" s="542"/>
      <c r="I177" s="542"/>
      <c r="J177" s="542"/>
      <c r="K177" s="542"/>
      <c r="L177" s="542"/>
      <c r="M177" s="542"/>
      <c r="N177" s="543"/>
    </row>
    <row r="178" spans="1:15" ht="20.25" x14ac:dyDescent="0.25">
      <c r="A178" s="236"/>
      <c r="B178" s="544"/>
      <c r="C178" s="542"/>
      <c r="D178" s="542"/>
      <c r="E178" s="542"/>
      <c r="F178" s="542"/>
      <c r="G178" s="542"/>
      <c r="H178" s="542"/>
      <c r="I178" s="542"/>
      <c r="J178" s="542"/>
      <c r="K178" s="542"/>
      <c r="L178" s="542"/>
      <c r="M178" s="542"/>
      <c r="N178" s="543"/>
    </row>
    <row r="179" spans="1:15" ht="20.25" x14ac:dyDescent="0.25">
      <c r="A179" s="160"/>
      <c r="B179" s="544"/>
      <c r="C179" s="542"/>
      <c r="D179" s="542"/>
      <c r="E179" s="542"/>
      <c r="F179" s="542"/>
      <c r="G179" s="542"/>
      <c r="H179" s="542"/>
      <c r="I179" s="542"/>
      <c r="J179" s="542"/>
      <c r="K179" s="542"/>
      <c r="L179" s="542"/>
      <c r="M179" s="542"/>
      <c r="N179" s="543"/>
    </row>
    <row r="180" spans="1:15" x14ac:dyDescent="0.25">
      <c r="A180" s="18"/>
      <c r="B180" s="16"/>
      <c r="C180" s="16"/>
      <c r="D180" s="16"/>
      <c r="E180" s="16"/>
      <c r="F180" s="16"/>
      <c r="G180" s="16"/>
      <c r="H180" s="16"/>
      <c r="I180" s="16"/>
      <c r="J180" s="16"/>
      <c r="K180" s="16"/>
      <c r="L180" s="16"/>
      <c r="M180" s="16"/>
      <c r="N180" s="16"/>
      <c r="O180" s="16"/>
    </row>
  </sheetData>
  <mergeCells count="135">
    <mergeCell ref="B175:N175"/>
    <mergeCell ref="B176:N176"/>
    <mergeCell ref="B177:N177"/>
    <mergeCell ref="B178:N178"/>
    <mergeCell ref="B179:N179"/>
    <mergeCell ref="B1:D1"/>
    <mergeCell ref="A2:D2"/>
    <mergeCell ref="A4:O4"/>
    <mergeCell ref="A5:O5"/>
    <mergeCell ref="G140:O140"/>
    <mergeCell ref="J143:O143"/>
    <mergeCell ref="J144:O144"/>
    <mergeCell ref="J145:O145"/>
    <mergeCell ref="G163:M163"/>
    <mergeCell ref="G164:M164"/>
    <mergeCell ref="G134:O134"/>
    <mergeCell ref="G135:O135"/>
    <mergeCell ref="G136:O136"/>
    <mergeCell ref="G137:O137"/>
    <mergeCell ref="G138:O138"/>
    <mergeCell ref="G139:O139"/>
    <mergeCell ref="B123:O123"/>
    <mergeCell ref="B124:O124"/>
    <mergeCell ref="B125:O125"/>
    <mergeCell ref="B126:O126"/>
    <mergeCell ref="B127:O127"/>
    <mergeCell ref="N128:O128"/>
    <mergeCell ref="N112:O112"/>
    <mergeCell ref="B117:O117"/>
    <mergeCell ref="B118:O118"/>
    <mergeCell ref="B119:O119"/>
    <mergeCell ref="B121:O121"/>
    <mergeCell ref="B122:O122"/>
    <mergeCell ref="B103:O103"/>
    <mergeCell ref="B109:K109"/>
    <mergeCell ref="L109:O109"/>
    <mergeCell ref="B110:K110"/>
    <mergeCell ref="L110:O110"/>
    <mergeCell ref="B111:K111"/>
    <mergeCell ref="L111:O111"/>
    <mergeCell ref="B92:O92"/>
    <mergeCell ref="B93:O93"/>
    <mergeCell ref="B94:O94"/>
    <mergeCell ref="B95:O95"/>
    <mergeCell ref="N96:O96"/>
    <mergeCell ref="B101:K101"/>
    <mergeCell ref="L101:O101"/>
    <mergeCell ref="N85:O85"/>
    <mergeCell ref="N86:O86"/>
    <mergeCell ref="B87:O87"/>
    <mergeCell ref="B89:O89"/>
    <mergeCell ref="B90:O90"/>
    <mergeCell ref="B91:O91"/>
    <mergeCell ref="N77:O77"/>
    <mergeCell ref="N78:O78"/>
    <mergeCell ref="N79:O79"/>
    <mergeCell ref="N80:O80"/>
    <mergeCell ref="N81:O81"/>
    <mergeCell ref="N82:O82"/>
    <mergeCell ref="H74:J74"/>
    <mergeCell ref="K74:L74"/>
    <mergeCell ref="H75:J75"/>
    <mergeCell ref="K75:L75"/>
    <mergeCell ref="H76:J76"/>
    <mergeCell ref="K76:L76"/>
    <mergeCell ref="B48:G48"/>
    <mergeCell ref="H48:J48"/>
    <mergeCell ref="K48:L48"/>
    <mergeCell ref="B49:G49"/>
    <mergeCell ref="H49:J49"/>
    <mergeCell ref="K49:L49"/>
    <mergeCell ref="B46:G46"/>
    <mergeCell ref="H46:J46"/>
    <mergeCell ref="K46:L46"/>
    <mergeCell ref="B47:G47"/>
    <mergeCell ref="H47:J47"/>
    <mergeCell ref="K47:L47"/>
    <mergeCell ref="B44:G44"/>
    <mergeCell ref="H44:J44"/>
    <mergeCell ref="K44:L44"/>
    <mergeCell ref="B45:G45"/>
    <mergeCell ref="H45:J45"/>
    <mergeCell ref="K45:L45"/>
    <mergeCell ref="H41:J41"/>
    <mergeCell ref="K41:L41"/>
    <mergeCell ref="H42:J42"/>
    <mergeCell ref="K42:L42"/>
    <mergeCell ref="B43:G43"/>
    <mergeCell ref="H43:J43"/>
    <mergeCell ref="K43:L43"/>
    <mergeCell ref="K26:L26"/>
    <mergeCell ref="H36:J36"/>
    <mergeCell ref="H38:J38"/>
    <mergeCell ref="K38:L38"/>
    <mergeCell ref="K39:L39"/>
    <mergeCell ref="H40:J40"/>
    <mergeCell ref="K40:L40"/>
    <mergeCell ref="H23:J23"/>
    <mergeCell ref="K23:L23"/>
    <mergeCell ref="H24:J24"/>
    <mergeCell ref="K24:L24"/>
    <mergeCell ref="H25:J25"/>
    <mergeCell ref="K25:L25"/>
    <mergeCell ref="H20:J20"/>
    <mergeCell ref="K20:L20"/>
    <mergeCell ref="H21:J21"/>
    <mergeCell ref="K21:L21"/>
    <mergeCell ref="H22:J22"/>
    <mergeCell ref="K22:L22"/>
    <mergeCell ref="H17:J17"/>
    <mergeCell ref="K17:L17"/>
    <mergeCell ref="H18:J18"/>
    <mergeCell ref="K18:L18"/>
    <mergeCell ref="H19:J19"/>
    <mergeCell ref="K19:L19"/>
    <mergeCell ref="H14:J14"/>
    <mergeCell ref="K14:L14"/>
    <mergeCell ref="H15:J15"/>
    <mergeCell ref="K15:L15"/>
    <mergeCell ref="H16:J16"/>
    <mergeCell ref="K16:L16"/>
    <mergeCell ref="B12:G12"/>
    <mergeCell ref="H12:J12"/>
    <mergeCell ref="K12:L12"/>
    <mergeCell ref="B13:G13"/>
    <mergeCell ref="H13:J13"/>
    <mergeCell ref="K13:L13"/>
    <mergeCell ref="H9:J9"/>
    <mergeCell ref="K9:L9"/>
    <mergeCell ref="B10:G10"/>
    <mergeCell ref="H10:J10"/>
    <mergeCell ref="K10:L10"/>
    <mergeCell ref="B11:G11"/>
    <mergeCell ref="H11:J11"/>
    <mergeCell ref="K11:L11"/>
  </mergeCells>
  <hyperlinks>
    <hyperlink ref="H26" r:id="rId1"/>
  </hyperlinks>
  <pageMargins left="0.75" right="0.75" top="1" bottom="1" header="0.5" footer="0.5"/>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47"/>
  <sheetViews>
    <sheetView topLeftCell="A21" workbookViewId="0">
      <selection activeCell="D21" sqref="D21"/>
    </sheetView>
  </sheetViews>
  <sheetFormatPr defaultColWidth="11" defaultRowHeight="15.75" x14ac:dyDescent="0.25"/>
  <cols>
    <col min="1" max="13" width="15.625" customWidth="1"/>
    <col min="14" max="14" width="16.5" customWidth="1"/>
    <col min="15" max="15" width="15.625" customWidth="1"/>
  </cols>
  <sheetData>
    <row r="1" spans="1:15" ht="19.5" thickTop="1" thickBot="1" x14ac:dyDescent="0.3">
      <c r="A1" s="15" t="s">
        <v>48</v>
      </c>
      <c r="B1" s="545" t="s">
        <v>284</v>
      </c>
      <c r="C1" s="546"/>
      <c r="D1" s="547"/>
      <c r="E1" s="16"/>
      <c r="F1" s="16"/>
      <c r="G1" s="16"/>
      <c r="H1" s="16"/>
      <c r="I1" s="16"/>
      <c r="J1" s="16"/>
      <c r="K1" s="16"/>
      <c r="L1" s="16"/>
      <c r="M1" s="16"/>
      <c r="N1" s="16"/>
      <c r="O1" s="16"/>
    </row>
    <row r="2" spans="1:15" ht="19.5" thickTop="1" thickBot="1" x14ac:dyDescent="0.3">
      <c r="A2" s="237" t="s">
        <v>285</v>
      </c>
      <c r="B2" s="238"/>
      <c r="C2" s="238"/>
      <c r="D2" s="239"/>
      <c r="E2" s="16"/>
      <c r="F2" s="16"/>
      <c r="G2" s="16"/>
      <c r="H2" s="16"/>
      <c r="I2" s="16"/>
      <c r="J2" s="16"/>
      <c r="K2" s="16"/>
      <c r="L2" s="16"/>
      <c r="M2" s="16"/>
      <c r="N2" s="16"/>
      <c r="O2" s="16"/>
    </row>
    <row r="3" spans="1:15" ht="19.5" thickTop="1" x14ac:dyDescent="0.25">
      <c r="A3" s="17" t="s">
        <v>49</v>
      </c>
      <c r="B3" s="16"/>
      <c r="C3" s="16"/>
      <c r="D3" s="16"/>
      <c r="E3" s="16"/>
      <c r="F3" s="16"/>
      <c r="G3" s="16"/>
      <c r="H3" s="16"/>
      <c r="I3" s="16"/>
      <c r="J3" s="16"/>
      <c r="K3" s="16"/>
      <c r="L3" s="16"/>
      <c r="M3" s="16"/>
      <c r="N3" s="16"/>
      <c r="O3" s="16"/>
    </row>
    <row r="4" spans="1:15" ht="18" x14ac:dyDescent="0.25">
      <c r="A4" s="548" t="s">
        <v>50</v>
      </c>
      <c r="B4" s="548"/>
      <c r="C4" s="549"/>
      <c r="D4" s="549"/>
      <c r="E4" s="549"/>
      <c r="F4" s="549"/>
      <c r="G4" s="549"/>
      <c r="H4" s="549"/>
      <c r="I4" s="549"/>
      <c r="J4" s="549"/>
      <c r="K4" s="549"/>
      <c r="L4" s="549"/>
      <c r="M4" s="549"/>
      <c r="N4" s="549"/>
      <c r="O4" s="549"/>
    </row>
    <row r="5" spans="1:15" ht="18" x14ac:dyDescent="0.25">
      <c r="A5" s="548" t="s">
        <v>486</v>
      </c>
      <c r="B5" s="548"/>
      <c r="C5" s="549"/>
      <c r="D5" s="549"/>
      <c r="E5" s="549"/>
      <c r="F5" s="549"/>
      <c r="G5" s="549"/>
      <c r="H5" s="549"/>
      <c r="I5" s="549"/>
      <c r="J5" s="549"/>
      <c r="K5" s="549"/>
      <c r="L5" s="549"/>
      <c r="M5" s="549"/>
      <c r="N5" s="549"/>
      <c r="O5" s="549"/>
    </row>
    <row r="6" spans="1:15" ht="16.5" thickBot="1" x14ac:dyDescent="0.3">
      <c r="K6" s="18"/>
      <c r="N6" s="18"/>
    </row>
    <row r="7" spans="1:15" ht="17.25" thickTop="1" thickBot="1" x14ac:dyDescent="0.3">
      <c r="A7" s="19" t="s">
        <v>540</v>
      </c>
      <c r="B7" s="19"/>
      <c r="C7" s="19"/>
      <c r="D7" s="19"/>
      <c r="E7" s="19"/>
      <c r="F7" s="19"/>
      <c r="G7" s="19"/>
      <c r="H7" s="19"/>
      <c r="I7" s="20"/>
      <c r="J7" s="21"/>
      <c r="K7" s="21"/>
      <c r="L7" s="21"/>
      <c r="M7" s="21"/>
      <c r="N7" s="349"/>
      <c r="O7" s="349"/>
    </row>
    <row r="8" spans="1:15" ht="17.25" thickTop="1" thickBot="1" x14ac:dyDescent="0.3">
      <c r="A8" s="19" t="s">
        <v>51</v>
      </c>
      <c r="B8" s="19"/>
      <c r="C8" s="19"/>
      <c r="D8" s="22"/>
      <c r="E8" s="22"/>
      <c r="F8" s="19"/>
      <c r="G8" s="23"/>
      <c r="H8" s="24"/>
      <c r="I8" s="25"/>
      <c r="J8" s="26"/>
      <c r="K8" s="26"/>
      <c r="L8" s="26"/>
      <c r="M8" s="26"/>
      <c r="N8" s="27"/>
      <c r="O8" s="28"/>
    </row>
    <row r="9" spans="1:15" ht="101.25" thickTop="1" x14ac:dyDescent="0.25">
      <c r="A9" s="350" t="s">
        <v>52</v>
      </c>
      <c r="B9" s="29" t="s">
        <v>53</v>
      </c>
      <c r="C9" s="30"/>
      <c r="D9" s="31"/>
      <c r="E9" s="31"/>
      <c r="F9" s="31"/>
      <c r="G9" s="32"/>
      <c r="H9" s="586" t="s">
        <v>54</v>
      </c>
      <c r="I9" s="586"/>
      <c r="J9" s="587"/>
      <c r="K9" s="587" t="s">
        <v>55</v>
      </c>
      <c r="L9" s="587"/>
      <c r="M9" s="351" t="s">
        <v>56</v>
      </c>
      <c r="N9" s="402" t="s">
        <v>57</v>
      </c>
      <c r="O9" s="403" t="s">
        <v>136</v>
      </c>
    </row>
    <row r="10" spans="1:15" x14ac:dyDescent="0.25">
      <c r="A10" s="404">
        <v>42614</v>
      </c>
      <c r="B10" s="405" t="s">
        <v>541</v>
      </c>
      <c r="C10" s="405"/>
      <c r="D10" s="405"/>
      <c r="E10" s="405"/>
      <c r="F10" s="405"/>
      <c r="G10" s="405"/>
      <c r="H10" s="405" t="s">
        <v>462</v>
      </c>
      <c r="I10" s="405"/>
      <c r="J10" s="405"/>
      <c r="K10" s="405"/>
      <c r="L10" s="405"/>
      <c r="M10" s="405"/>
      <c r="N10" s="405" t="s">
        <v>542</v>
      </c>
      <c r="O10" s="405"/>
    </row>
    <row r="11" spans="1:15" x14ac:dyDescent="0.25">
      <c r="A11" s="404">
        <v>42614</v>
      </c>
      <c r="B11" s="406" t="s">
        <v>543</v>
      </c>
      <c r="C11" s="405"/>
      <c r="D11" s="405"/>
      <c r="E11" s="405"/>
      <c r="F11" s="405"/>
      <c r="G11" s="405"/>
      <c r="H11" s="407" t="s">
        <v>544</v>
      </c>
      <c r="I11" s="405"/>
      <c r="J11" s="405"/>
      <c r="K11" s="405"/>
      <c r="L11" s="405"/>
      <c r="M11" s="405"/>
      <c r="N11" s="405" t="s">
        <v>545</v>
      </c>
      <c r="O11" s="405"/>
    </row>
    <row r="12" spans="1:15" x14ac:dyDescent="0.25">
      <c r="A12" s="404">
        <v>42614</v>
      </c>
      <c r="B12" s="585" t="s">
        <v>546</v>
      </c>
      <c r="C12" s="585"/>
      <c r="D12" s="585"/>
      <c r="E12" s="585"/>
      <c r="F12" s="585"/>
      <c r="G12" s="585"/>
      <c r="H12" s="585" t="s">
        <v>547</v>
      </c>
      <c r="I12" s="585"/>
      <c r="J12" s="585"/>
      <c r="K12" s="405" t="s">
        <v>291</v>
      </c>
      <c r="L12" s="405"/>
      <c r="M12" s="405">
        <v>36</v>
      </c>
      <c r="N12" s="405" t="s">
        <v>177</v>
      </c>
      <c r="O12" s="405" t="s">
        <v>154</v>
      </c>
    </row>
    <row r="13" spans="1:15" x14ac:dyDescent="0.25">
      <c r="A13" s="404">
        <v>42620</v>
      </c>
      <c r="B13" s="585" t="s">
        <v>546</v>
      </c>
      <c r="C13" s="585"/>
      <c r="D13" s="585"/>
      <c r="E13" s="585"/>
      <c r="F13" s="585"/>
      <c r="G13" s="585"/>
      <c r="H13" s="585" t="s">
        <v>547</v>
      </c>
      <c r="I13" s="585"/>
      <c r="J13" s="585"/>
      <c r="K13" s="405" t="s">
        <v>288</v>
      </c>
      <c r="L13" s="405"/>
      <c r="M13" s="405">
        <v>16</v>
      </c>
      <c r="N13" s="405" t="s">
        <v>177</v>
      </c>
      <c r="O13" s="405" t="s">
        <v>154</v>
      </c>
    </row>
    <row r="14" spans="1:15" x14ac:dyDescent="0.25">
      <c r="A14" s="404">
        <v>42625</v>
      </c>
      <c r="B14" s="585" t="s">
        <v>548</v>
      </c>
      <c r="C14" s="585"/>
      <c r="D14" s="585"/>
      <c r="E14" s="585"/>
      <c r="F14" s="585"/>
      <c r="G14" s="585"/>
      <c r="H14" s="408" t="s">
        <v>549</v>
      </c>
      <c r="I14" s="405"/>
      <c r="J14" s="405"/>
      <c r="K14" s="405" t="s">
        <v>288</v>
      </c>
      <c r="L14" s="405"/>
      <c r="M14" s="405">
        <v>8</v>
      </c>
      <c r="N14" s="405" t="s">
        <v>177</v>
      </c>
      <c r="O14" s="405" t="s">
        <v>154</v>
      </c>
    </row>
    <row r="15" spans="1:15" x14ac:dyDescent="0.25">
      <c r="A15" s="404">
        <v>42627</v>
      </c>
      <c r="B15" s="408" t="s">
        <v>550</v>
      </c>
      <c r="C15" s="405"/>
      <c r="D15" s="405"/>
      <c r="E15" s="405"/>
      <c r="F15" s="405"/>
      <c r="G15" s="405"/>
      <c r="H15" s="408" t="s">
        <v>551</v>
      </c>
      <c r="I15" s="405"/>
      <c r="J15" s="405"/>
      <c r="K15" s="405" t="s">
        <v>288</v>
      </c>
      <c r="L15" s="405"/>
      <c r="M15" s="405">
        <v>9</v>
      </c>
      <c r="N15" s="405" t="s">
        <v>177</v>
      </c>
      <c r="O15" s="405" t="s">
        <v>154</v>
      </c>
    </row>
    <row r="16" spans="1:15" x14ac:dyDescent="0.25">
      <c r="A16" s="404">
        <v>42628</v>
      </c>
      <c r="B16" s="585" t="s">
        <v>546</v>
      </c>
      <c r="C16" s="585"/>
      <c r="D16" s="585"/>
      <c r="E16" s="585"/>
      <c r="F16" s="585"/>
      <c r="G16" s="585"/>
      <c r="H16" s="585" t="s">
        <v>547</v>
      </c>
      <c r="I16" s="585"/>
      <c r="J16" s="585"/>
      <c r="K16" s="405" t="s">
        <v>290</v>
      </c>
      <c r="L16" s="405"/>
      <c r="M16" s="405">
        <v>20</v>
      </c>
      <c r="N16" s="405" t="s">
        <v>177</v>
      </c>
      <c r="O16" s="405" t="s">
        <v>154</v>
      </c>
    </row>
    <row r="17" spans="1:15" x14ac:dyDescent="0.25">
      <c r="A17" s="404">
        <v>42630</v>
      </c>
      <c r="B17" s="408" t="s">
        <v>552</v>
      </c>
      <c r="C17" s="405"/>
      <c r="D17" s="405"/>
      <c r="E17" s="405"/>
      <c r="F17" s="405"/>
      <c r="G17" s="405"/>
      <c r="H17" s="407" t="s">
        <v>292</v>
      </c>
      <c r="I17" s="405"/>
      <c r="J17" s="405"/>
      <c r="K17" s="405" t="s">
        <v>288</v>
      </c>
      <c r="L17" s="405"/>
      <c r="M17" s="405"/>
      <c r="N17" s="405" t="s">
        <v>553</v>
      </c>
      <c r="O17" s="405" t="s">
        <v>154</v>
      </c>
    </row>
    <row r="18" spans="1:15" x14ac:dyDescent="0.25">
      <c r="A18" s="404">
        <v>42633</v>
      </c>
      <c r="B18" s="585" t="s">
        <v>554</v>
      </c>
      <c r="C18" s="585"/>
      <c r="D18" s="585"/>
      <c r="E18" s="585"/>
      <c r="F18" s="585"/>
      <c r="G18" s="585"/>
      <c r="H18" s="408" t="s">
        <v>555</v>
      </c>
      <c r="I18" s="405"/>
      <c r="J18" s="405"/>
      <c r="K18" s="405" t="s">
        <v>288</v>
      </c>
      <c r="L18" s="405"/>
      <c r="M18" s="405">
        <v>5</v>
      </c>
      <c r="N18" s="405" t="s">
        <v>177</v>
      </c>
      <c r="O18" s="405" t="s">
        <v>152</v>
      </c>
    </row>
    <row r="19" spans="1:15" x14ac:dyDescent="0.25">
      <c r="A19" s="404">
        <v>42634</v>
      </c>
      <c r="B19" s="408" t="s">
        <v>556</v>
      </c>
      <c r="C19" s="405"/>
      <c r="D19" s="405"/>
      <c r="E19" s="405"/>
      <c r="F19" s="405"/>
      <c r="G19" s="405"/>
      <c r="H19" s="409" t="s">
        <v>292</v>
      </c>
      <c r="I19" s="405"/>
      <c r="J19" s="405"/>
      <c r="K19" s="405" t="s">
        <v>288</v>
      </c>
      <c r="L19" s="405"/>
      <c r="M19" s="405"/>
      <c r="N19" s="405" t="s">
        <v>553</v>
      </c>
      <c r="O19" s="405" t="s">
        <v>154</v>
      </c>
    </row>
    <row r="20" spans="1:15" x14ac:dyDescent="0.25">
      <c r="A20" s="404">
        <v>42635</v>
      </c>
      <c r="B20" s="585" t="s">
        <v>557</v>
      </c>
      <c r="C20" s="585"/>
      <c r="D20" s="585"/>
      <c r="E20" s="585"/>
      <c r="F20" s="585"/>
      <c r="G20" s="585"/>
      <c r="H20" s="407" t="s">
        <v>558</v>
      </c>
      <c r="I20" s="405"/>
      <c r="J20" s="405"/>
      <c r="K20" s="405" t="s">
        <v>288</v>
      </c>
      <c r="L20" s="405"/>
      <c r="M20" s="405">
        <v>25</v>
      </c>
      <c r="N20" s="405" t="s">
        <v>177</v>
      </c>
      <c r="O20" s="405" t="s">
        <v>152</v>
      </c>
    </row>
    <row r="21" spans="1:15" x14ac:dyDescent="0.25">
      <c r="A21" s="404">
        <v>42643</v>
      </c>
      <c r="B21" s="408" t="s">
        <v>559</v>
      </c>
      <c r="C21" s="405"/>
      <c r="D21" s="405"/>
      <c r="E21" s="405"/>
      <c r="F21" s="405"/>
      <c r="G21" s="405"/>
      <c r="H21" s="407" t="s">
        <v>292</v>
      </c>
      <c r="I21" s="405"/>
      <c r="J21" s="405"/>
      <c r="K21" s="405" t="s">
        <v>288</v>
      </c>
      <c r="L21" s="405"/>
      <c r="M21" s="405"/>
      <c r="N21" s="405" t="s">
        <v>560</v>
      </c>
      <c r="O21" s="405" t="s">
        <v>154</v>
      </c>
    </row>
    <row r="22" spans="1:15" x14ac:dyDescent="0.25">
      <c r="A22" s="404">
        <v>42643</v>
      </c>
      <c r="B22" s="408" t="s">
        <v>561</v>
      </c>
      <c r="C22" s="405"/>
      <c r="D22" s="405"/>
      <c r="E22" s="405"/>
      <c r="F22" s="405"/>
      <c r="G22" s="405"/>
      <c r="H22" s="407" t="s">
        <v>562</v>
      </c>
      <c r="I22" s="405"/>
      <c r="J22" s="405"/>
      <c r="K22" s="405" t="s">
        <v>563</v>
      </c>
      <c r="L22" s="405"/>
      <c r="M22" s="405"/>
      <c r="N22" s="405" t="s">
        <v>289</v>
      </c>
      <c r="O22" s="405" t="s">
        <v>153</v>
      </c>
    </row>
    <row r="23" spans="1:15" x14ac:dyDescent="0.25">
      <c r="A23" s="404">
        <v>42644</v>
      </c>
      <c r="B23" s="408" t="s">
        <v>564</v>
      </c>
      <c r="C23" s="405"/>
      <c r="D23" s="405"/>
      <c r="E23" s="405"/>
      <c r="F23" s="405"/>
      <c r="G23" s="405"/>
      <c r="H23" s="407" t="s">
        <v>565</v>
      </c>
      <c r="I23" s="405"/>
      <c r="J23" s="405"/>
      <c r="K23" s="405"/>
      <c r="L23" s="405"/>
      <c r="M23" s="405"/>
      <c r="N23" s="405" t="s">
        <v>566</v>
      </c>
      <c r="O23" s="405" t="s">
        <v>154</v>
      </c>
    </row>
    <row r="24" spans="1:15" x14ac:dyDescent="0.25">
      <c r="A24" s="404">
        <v>42645</v>
      </c>
      <c r="B24" s="408" t="s">
        <v>567</v>
      </c>
      <c r="C24" s="405"/>
      <c r="D24" s="405"/>
      <c r="E24" s="405"/>
      <c r="F24" s="405"/>
      <c r="G24" s="405"/>
      <c r="H24" s="407" t="s">
        <v>292</v>
      </c>
      <c r="I24" s="405"/>
      <c r="J24" s="405"/>
      <c r="K24" s="405" t="s">
        <v>288</v>
      </c>
      <c r="L24" s="405"/>
      <c r="M24" s="405"/>
      <c r="N24" s="405" t="s">
        <v>553</v>
      </c>
      <c r="O24" s="405" t="s">
        <v>154</v>
      </c>
    </row>
    <row r="25" spans="1:15" x14ac:dyDescent="0.25">
      <c r="A25" s="404">
        <v>42646</v>
      </c>
      <c r="B25" s="408" t="s">
        <v>568</v>
      </c>
      <c r="C25" s="405"/>
      <c r="D25" s="405"/>
      <c r="E25" s="405"/>
      <c r="F25" s="405"/>
      <c r="G25" s="405"/>
      <c r="H25" s="407" t="s">
        <v>292</v>
      </c>
      <c r="I25" s="405"/>
      <c r="J25" s="405"/>
      <c r="K25" s="405" t="s">
        <v>288</v>
      </c>
      <c r="L25" s="405"/>
      <c r="M25" s="405"/>
      <c r="N25" s="405" t="s">
        <v>569</v>
      </c>
      <c r="O25" s="405" t="s">
        <v>154</v>
      </c>
    </row>
    <row r="26" spans="1:15" x14ac:dyDescent="0.25">
      <c r="A26" s="404">
        <v>42646</v>
      </c>
      <c r="B26" s="408" t="s">
        <v>570</v>
      </c>
      <c r="C26" s="405"/>
      <c r="D26" s="405"/>
      <c r="E26" s="405"/>
      <c r="F26" s="405"/>
      <c r="G26" s="405"/>
      <c r="H26" s="407" t="s">
        <v>571</v>
      </c>
      <c r="I26" s="405"/>
      <c r="J26" s="405"/>
      <c r="K26" s="405" t="s">
        <v>572</v>
      </c>
      <c r="L26" s="405"/>
      <c r="M26" s="405"/>
      <c r="N26" s="405" t="s">
        <v>569</v>
      </c>
      <c r="O26" s="405" t="s">
        <v>154</v>
      </c>
    </row>
    <row r="27" spans="1:15" x14ac:dyDescent="0.25">
      <c r="A27" s="404">
        <v>42647</v>
      </c>
      <c r="B27" s="408" t="s">
        <v>573</v>
      </c>
      <c r="C27" s="405"/>
      <c r="D27" s="405"/>
      <c r="E27" s="405"/>
      <c r="F27" s="405"/>
      <c r="G27" s="405"/>
      <c r="H27" s="407" t="s">
        <v>292</v>
      </c>
      <c r="I27" s="405"/>
      <c r="J27" s="405"/>
      <c r="K27" s="405" t="s">
        <v>288</v>
      </c>
      <c r="L27" s="405"/>
      <c r="M27" s="405"/>
      <c r="N27" s="405" t="s">
        <v>553</v>
      </c>
      <c r="O27" s="405" t="s">
        <v>154</v>
      </c>
    </row>
    <row r="28" spans="1:15" x14ac:dyDescent="0.25">
      <c r="A28" s="404">
        <v>42648</v>
      </c>
      <c r="B28" s="585" t="s">
        <v>574</v>
      </c>
      <c r="C28" s="585"/>
      <c r="D28" s="585"/>
      <c r="E28" s="585"/>
      <c r="F28" s="585"/>
      <c r="G28" s="585"/>
      <c r="H28" s="407" t="s">
        <v>575</v>
      </c>
      <c r="I28" s="405"/>
      <c r="J28" s="405"/>
      <c r="K28" s="405" t="s">
        <v>576</v>
      </c>
      <c r="L28" s="405"/>
      <c r="M28" s="405">
        <v>65</v>
      </c>
      <c r="N28" s="405" t="s">
        <v>177</v>
      </c>
      <c r="O28" s="405" t="s">
        <v>152</v>
      </c>
    </row>
    <row r="29" spans="1:15" x14ac:dyDescent="0.25">
      <c r="A29" s="404">
        <v>42648</v>
      </c>
      <c r="B29" s="408" t="s">
        <v>577</v>
      </c>
      <c r="C29" s="404"/>
      <c r="D29" s="404"/>
      <c r="E29" s="404"/>
      <c r="F29" s="404"/>
      <c r="G29" s="404"/>
      <c r="H29" s="407" t="s">
        <v>575</v>
      </c>
      <c r="I29" s="405"/>
      <c r="J29" s="405"/>
      <c r="K29" s="405" t="s">
        <v>576</v>
      </c>
      <c r="L29" s="405"/>
      <c r="M29" s="405">
        <v>65</v>
      </c>
      <c r="N29" s="405" t="s">
        <v>177</v>
      </c>
      <c r="O29" s="405" t="s">
        <v>154</v>
      </c>
    </row>
    <row r="30" spans="1:15" x14ac:dyDescent="0.25">
      <c r="A30" s="404">
        <v>42649</v>
      </c>
      <c r="B30" s="585" t="s">
        <v>578</v>
      </c>
      <c r="C30" s="585"/>
      <c r="D30" s="585"/>
      <c r="E30" s="585"/>
      <c r="F30" s="585"/>
      <c r="G30" s="585"/>
      <c r="H30" s="585" t="s">
        <v>302</v>
      </c>
      <c r="I30" s="585"/>
      <c r="J30" s="585"/>
      <c r="K30" s="585" t="s">
        <v>290</v>
      </c>
      <c r="L30" s="585"/>
      <c r="M30" s="405">
        <v>56</v>
      </c>
      <c r="N30" s="405" t="s">
        <v>177</v>
      </c>
      <c r="O30" s="405" t="s">
        <v>154</v>
      </c>
    </row>
    <row r="31" spans="1:15" x14ac:dyDescent="0.25">
      <c r="A31" s="404">
        <v>42661</v>
      </c>
      <c r="B31" s="408" t="s">
        <v>546</v>
      </c>
      <c r="C31" s="404"/>
      <c r="D31" s="404"/>
      <c r="E31" s="404"/>
      <c r="F31" s="404"/>
      <c r="G31" s="404"/>
      <c r="H31" s="407" t="s">
        <v>547</v>
      </c>
      <c r="I31" s="405"/>
      <c r="J31" s="405"/>
      <c r="K31" s="405" t="s">
        <v>296</v>
      </c>
      <c r="L31" s="405"/>
      <c r="M31" s="405">
        <v>20</v>
      </c>
      <c r="N31" s="405" t="s">
        <v>177</v>
      </c>
      <c r="O31" s="405" t="s">
        <v>152</v>
      </c>
    </row>
    <row r="32" spans="1:15" x14ac:dyDescent="0.25">
      <c r="A32" s="404">
        <v>42660</v>
      </c>
      <c r="B32" s="408" t="s">
        <v>579</v>
      </c>
      <c r="C32" s="404"/>
      <c r="D32" s="404"/>
      <c r="E32" s="404"/>
      <c r="F32" s="404"/>
      <c r="G32" s="404"/>
      <c r="H32" s="407" t="s">
        <v>292</v>
      </c>
      <c r="I32" s="405"/>
      <c r="J32" s="405"/>
      <c r="K32" s="405" t="s">
        <v>288</v>
      </c>
      <c r="L32" s="405"/>
      <c r="M32" s="405"/>
      <c r="N32" s="405" t="s">
        <v>553</v>
      </c>
      <c r="O32" s="405" t="s">
        <v>154</v>
      </c>
    </row>
    <row r="33" spans="1:15" x14ac:dyDescent="0.25">
      <c r="A33" s="404">
        <v>42662</v>
      </c>
      <c r="B33" s="408" t="s">
        <v>580</v>
      </c>
      <c r="C33" s="404"/>
      <c r="D33" s="404"/>
      <c r="E33" s="404"/>
      <c r="F33" s="404"/>
      <c r="G33" s="404"/>
      <c r="H33" s="408" t="s">
        <v>581</v>
      </c>
      <c r="I33" s="405"/>
      <c r="J33" s="405"/>
      <c r="K33" s="405" t="s">
        <v>288</v>
      </c>
      <c r="L33" s="405"/>
      <c r="M33" s="405">
        <v>24</v>
      </c>
      <c r="N33" s="405" t="s">
        <v>177</v>
      </c>
      <c r="O33" s="405" t="s">
        <v>153</v>
      </c>
    </row>
    <row r="34" spans="1:15" x14ac:dyDescent="0.25">
      <c r="A34" s="404">
        <v>42667</v>
      </c>
      <c r="B34" s="408" t="s">
        <v>582</v>
      </c>
      <c r="C34" s="404"/>
      <c r="D34" s="404"/>
      <c r="E34" s="404"/>
      <c r="F34" s="404"/>
      <c r="G34" s="404"/>
      <c r="H34" s="409" t="s">
        <v>292</v>
      </c>
      <c r="I34" s="405"/>
      <c r="J34" s="405"/>
      <c r="K34" s="405" t="s">
        <v>288</v>
      </c>
      <c r="L34" s="405"/>
      <c r="M34" s="405"/>
      <c r="N34" s="405" t="s">
        <v>553</v>
      </c>
      <c r="O34" s="405" t="s">
        <v>154</v>
      </c>
    </row>
    <row r="35" spans="1:15" x14ac:dyDescent="0.25">
      <c r="A35" s="404">
        <v>42668</v>
      </c>
      <c r="B35" s="408" t="s">
        <v>583</v>
      </c>
      <c r="C35" s="404"/>
      <c r="D35" s="404"/>
      <c r="E35" s="404"/>
      <c r="F35" s="404"/>
      <c r="G35" s="404"/>
      <c r="H35" s="409" t="s">
        <v>292</v>
      </c>
      <c r="I35" s="405"/>
      <c r="J35" s="405"/>
      <c r="K35" s="405" t="s">
        <v>288</v>
      </c>
      <c r="L35" s="405"/>
      <c r="M35" s="405"/>
      <c r="N35" s="405" t="s">
        <v>553</v>
      </c>
      <c r="O35" s="405" t="s">
        <v>154</v>
      </c>
    </row>
    <row r="36" spans="1:15" x14ac:dyDescent="0.25">
      <c r="A36" s="404">
        <v>42669</v>
      </c>
      <c r="B36" s="408" t="s">
        <v>584</v>
      </c>
      <c r="C36" s="404"/>
      <c r="D36" s="404"/>
      <c r="E36" s="404"/>
      <c r="F36" s="404"/>
      <c r="G36" s="404"/>
      <c r="H36" s="409" t="s">
        <v>292</v>
      </c>
      <c r="I36" s="405"/>
      <c r="J36" s="405"/>
      <c r="K36" s="405" t="s">
        <v>288</v>
      </c>
      <c r="L36" s="405"/>
      <c r="M36" s="405"/>
      <c r="N36" s="405" t="s">
        <v>553</v>
      </c>
      <c r="O36" s="405" t="s">
        <v>154</v>
      </c>
    </row>
    <row r="37" spans="1:15" ht="18.75" x14ac:dyDescent="0.25">
      <c r="A37" s="404">
        <v>42670</v>
      </c>
      <c r="B37" s="408" t="s">
        <v>585</v>
      </c>
      <c r="C37" s="404"/>
      <c r="D37" s="404"/>
      <c r="E37" s="404"/>
      <c r="F37" s="404"/>
      <c r="G37" s="404"/>
      <c r="H37" s="408" t="s">
        <v>586</v>
      </c>
      <c r="I37" s="405"/>
      <c r="J37" s="405"/>
      <c r="K37" s="405" t="s">
        <v>497</v>
      </c>
      <c r="L37" s="405"/>
      <c r="M37" s="405">
        <v>60</v>
      </c>
      <c r="N37" s="405" t="s">
        <v>177</v>
      </c>
      <c r="O37" s="405" t="s">
        <v>152</v>
      </c>
    </row>
    <row r="38" spans="1:15" x14ac:dyDescent="0.25">
      <c r="A38" s="404">
        <v>42674</v>
      </c>
      <c r="B38" s="408" t="s">
        <v>587</v>
      </c>
      <c r="C38" s="404"/>
      <c r="D38" s="404"/>
      <c r="E38" s="404"/>
      <c r="F38" s="404"/>
      <c r="G38" s="404"/>
      <c r="H38" s="409" t="s">
        <v>292</v>
      </c>
      <c r="I38" s="405"/>
      <c r="J38" s="405"/>
      <c r="K38" s="405" t="s">
        <v>288</v>
      </c>
      <c r="L38" s="405"/>
      <c r="M38" s="405"/>
      <c r="N38" s="405" t="s">
        <v>553</v>
      </c>
      <c r="O38" s="405" t="s">
        <v>154</v>
      </c>
    </row>
    <row r="39" spans="1:15" x14ac:dyDescent="0.25">
      <c r="A39" s="404">
        <v>42675</v>
      </c>
      <c r="B39" s="408" t="s">
        <v>588</v>
      </c>
      <c r="C39" s="404"/>
      <c r="D39" s="404"/>
      <c r="E39" s="404"/>
      <c r="F39" s="404"/>
      <c r="G39" s="404"/>
      <c r="H39" s="409" t="s">
        <v>292</v>
      </c>
      <c r="I39" s="405"/>
      <c r="J39" s="405"/>
      <c r="K39" s="405" t="s">
        <v>288</v>
      </c>
      <c r="L39" s="405"/>
      <c r="M39" s="405"/>
      <c r="N39" s="405" t="s">
        <v>553</v>
      </c>
      <c r="O39" s="405" t="s">
        <v>154</v>
      </c>
    </row>
    <row r="40" spans="1:15" x14ac:dyDescent="0.25">
      <c r="A40" s="404">
        <v>42681</v>
      </c>
      <c r="B40" s="405" t="s">
        <v>589</v>
      </c>
      <c r="C40" s="404"/>
      <c r="D40" s="404"/>
      <c r="E40" s="404"/>
      <c r="F40" s="404"/>
      <c r="G40" s="404"/>
      <c r="H40" s="407" t="s">
        <v>590</v>
      </c>
      <c r="I40" s="405"/>
      <c r="J40" s="405"/>
      <c r="K40" s="405" t="s">
        <v>288</v>
      </c>
      <c r="L40" s="405"/>
      <c r="M40" s="405">
        <v>19</v>
      </c>
      <c r="N40" s="405" t="s">
        <v>177</v>
      </c>
      <c r="O40" s="405" t="s">
        <v>152</v>
      </c>
    </row>
    <row r="41" spans="1:15" x14ac:dyDescent="0.25">
      <c r="A41" s="404">
        <v>42683</v>
      </c>
      <c r="B41" s="408" t="s">
        <v>591</v>
      </c>
      <c r="C41" s="404"/>
      <c r="D41" s="404"/>
      <c r="E41" s="404"/>
      <c r="F41" s="404"/>
      <c r="G41" s="404"/>
      <c r="H41" s="407" t="s">
        <v>590</v>
      </c>
      <c r="I41" s="405"/>
      <c r="J41" s="405"/>
      <c r="K41" s="405" t="s">
        <v>288</v>
      </c>
      <c r="L41" s="405"/>
      <c r="M41" s="405">
        <v>20</v>
      </c>
      <c r="N41" s="405" t="s">
        <v>177</v>
      </c>
      <c r="O41" s="405" t="s">
        <v>152</v>
      </c>
    </row>
    <row r="42" spans="1:15" x14ac:dyDescent="0.25">
      <c r="A42" s="404">
        <v>42687</v>
      </c>
      <c r="B42" s="408" t="s">
        <v>592</v>
      </c>
      <c r="C42" s="404"/>
      <c r="D42" s="405"/>
      <c r="E42" s="404"/>
      <c r="F42" s="404"/>
      <c r="G42" s="404"/>
      <c r="H42" s="585" t="s">
        <v>593</v>
      </c>
      <c r="I42" s="585"/>
      <c r="J42" s="585"/>
      <c r="K42" s="585" t="s">
        <v>288</v>
      </c>
      <c r="L42" s="585"/>
      <c r="M42" s="405">
        <v>13</v>
      </c>
      <c r="N42" s="405" t="s">
        <v>177</v>
      </c>
      <c r="O42" s="405" t="s">
        <v>152</v>
      </c>
    </row>
    <row r="43" spans="1:15" x14ac:dyDescent="0.25">
      <c r="A43" s="404">
        <v>42696</v>
      </c>
      <c r="B43" s="585" t="s">
        <v>594</v>
      </c>
      <c r="C43" s="585"/>
      <c r="D43" s="585"/>
      <c r="E43" s="585"/>
      <c r="F43" s="585"/>
      <c r="G43" s="585"/>
      <c r="H43" s="407" t="s">
        <v>292</v>
      </c>
      <c r="I43" s="405"/>
      <c r="J43" s="405"/>
      <c r="K43" s="405" t="s">
        <v>288</v>
      </c>
      <c r="L43" s="405"/>
      <c r="M43" s="405"/>
      <c r="N43" s="405" t="s">
        <v>569</v>
      </c>
      <c r="O43" s="405" t="s">
        <v>154</v>
      </c>
    </row>
    <row r="44" spans="1:15" x14ac:dyDescent="0.25">
      <c r="A44" s="404">
        <v>42696</v>
      </c>
      <c r="B44" s="408" t="s">
        <v>595</v>
      </c>
      <c r="C44" s="405"/>
      <c r="D44" s="405"/>
      <c r="E44" s="405"/>
      <c r="F44" s="405"/>
      <c r="G44" s="405"/>
      <c r="H44" s="407" t="s">
        <v>292</v>
      </c>
      <c r="I44" s="405"/>
      <c r="J44" s="405"/>
      <c r="K44" s="405" t="s">
        <v>288</v>
      </c>
      <c r="L44" s="405"/>
      <c r="M44" s="405"/>
      <c r="N44" s="405" t="s">
        <v>569</v>
      </c>
      <c r="O44" s="405" t="s">
        <v>154</v>
      </c>
    </row>
    <row r="45" spans="1:15" x14ac:dyDescent="0.25">
      <c r="A45" s="404">
        <v>42696</v>
      </c>
      <c r="B45" s="405" t="s">
        <v>596</v>
      </c>
      <c r="C45" s="405"/>
      <c r="D45" s="405"/>
      <c r="E45" s="405"/>
      <c r="F45" s="405"/>
      <c r="G45" s="405"/>
      <c r="H45" s="407" t="s">
        <v>571</v>
      </c>
      <c r="I45" s="405"/>
      <c r="J45" s="405"/>
      <c r="K45" s="405" t="s">
        <v>572</v>
      </c>
      <c r="L45" s="405"/>
      <c r="M45" s="405"/>
      <c r="N45" s="405" t="s">
        <v>569</v>
      </c>
      <c r="O45" s="405" t="s">
        <v>154</v>
      </c>
    </row>
    <row r="46" spans="1:15" x14ac:dyDescent="0.25">
      <c r="A46" s="404">
        <v>42697</v>
      </c>
      <c r="B46" s="408" t="s">
        <v>597</v>
      </c>
      <c r="C46" s="405"/>
      <c r="D46" s="405"/>
      <c r="E46" s="405"/>
      <c r="F46" s="405"/>
      <c r="G46" s="405"/>
      <c r="H46" s="407" t="s">
        <v>292</v>
      </c>
      <c r="I46" s="405"/>
      <c r="J46" s="405"/>
      <c r="K46" s="405" t="s">
        <v>288</v>
      </c>
      <c r="L46" s="405"/>
      <c r="M46" s="405"/>
      <c r="N46" s="405" t="s">
        <v>553</v>
      </c>
      <c r="O46" s="405" t="s">
        <v>154</v>
      </c>
    </row>
    <row r="47" spans="1:15" x14ac:dyDescent="0.25">
      <c r="A47" s="404">
        <v>42704</v>
      </c>
      <c r="B47" s="408" t="s">
        <v>598</v>
      </c>
      <c r="C47" s="405"/>
      <c r="D47" s="405"/>
      <c r="E47" s="405"/>
      <c r="F47" s="405"/>
      <c r="G47" s="405"/>
      <c r="H47" s="407" t="s">
        <v>292</v>
      </c>
      <c r="I47" s="405"/>
      <c r="J47" s="405"/>
      <c r="K47" s="405" t="s">
        <v>288</v>
      </c>
      <c r="L47" s="405"/>
      <c r="M47" s="405"/>
      <c r="N47" s="405" t="s">
        <v>553</v>
      </c>
      <c r="O47" s="405" t="s">
        <v>154</v>
      </c>
    </row>
    <row r="48" spans="1:15" x14ac:dyDescent="0.25">
      <c r="A48" s="404">
        <v>42705</v>
      </c>
      <c r="B48" s="405" t="s">
        <v>599</v>
      </c>
      <c r="C48" s="404"/>
      <c r="D48" s="405"/>
      <c r="E48" s="404"/>
      <c r="F48" s="404"/>
      <c r="G48" s="404"/>
      <c r="H48" s="407" t="s">
        <v>292</v>
      </c>
      <c r="I48" s="405"/>
      <c r="J48" s="405"/>
      <c r="K48" s="405" t="s">
        <v>288</v>
      </c>
      <c r="L48" s="405"/>
      <c r="M48" s="405"/>
      <c r="N48" s="405" t="s">
        <v>600</v>
      </c>
      <c r="O48" s="405"/>
    </row>
    <row r="49" spans="1:15" x14ac:dyDescent="0.25">
      <c r="A49" s="404">
        <v>42710</v>
      </c>
      <c r="B49" s="585" t="s">
        <v>601</v>
      </c>
      <c r="C49" s="585"/>
      <c r="D49" s="585"/>
      <c r="E49" s="585"/>
      <c r="F49" s="585"/>
      <c r="G49" s="585"/>
      <c r="H49" s="408" t="s">
        <v>602</v>
      </c>
      <c r="I49" s="405"/>
      <c r="J49" s="405"/>
      <c r="K49" s="405" t="s">
        <v>298</v>
      </c>
      <c r="L49" s="405"/>
      <c r="M49" s="405">
        <v>9</v>
      </c>
      <c r="N49" s="405" t="s">
        <v>177</v>
      </c>
      <c r="O49" s="405" t="s">
        <v>154</v>
      </c>
    </row>
    <row r="50" spans="1:15" x14ac:dyDescent="0.25">
      <c r="A50" s="404">
        <v>42712</v>
      </c>
      <c r="B50" s="408" t="s">
        <v>603</v>
      </c>
      <c r="C50" s="404"/>
      <c r="D50" s="405"/>
      <c r="E50" s="404"/>
      <c r="F50" s="404"/>
      <c r="G50" s="404"/>
      <c r="H50" s="405" t="s">
        <v>575</v>
      </c>
      <c r="I50" s="405"/>
      <c r="J50" s="405"/>
      <c r="K50" s="405" t="s">
        <v>297</v>
      </c>
      <c r="L50" s="405"/>
      <c r="M50" s="405">
        <v>95</v>
      </c>
      <c r="N50" s="405" t="s">
        <v>177</v>
      </c>
      <c r="O50" s="405" t="s">
        <v>154</v>
      </c>
    </row>
    <row r="51" spans="1:15" x14ac:dyDescent="0.25">
      <c r="A51" s="404">
        <v>42719</v>
      </c>
      <c r="B51" s="408" t="s">
        <v>604</v>
      </c>
      <c r="C51" s="405"/>
      <c r="D51" s="405"/>
      <c r="E51" s="405"/>
      <c r="F51" s="405"/>
      <c r="G51" s="405"/>
      <c r="H51" s="407" t="s">
        <v>292</v>
      </c>
      <c r="I51" s="405"/>
      <c r="J51" s="405"/>
      <c r="K51" s="405" t="s">
        <v>288</v>
      </c>
      <c r="L51" s="405"/>
      <c r="M51" s="405"/>
      <c r="N51" s="405" t="s">
        <v>605</v>
      </c>
      <c r="O51" s="405"/>
    </row>
    <row r="52" spans="1:15" x14ac:dyDescent="0.25">
      <c r="A52" s="404">
        <v>42724</v>
      </c>
      <c r="B52" s="408" t="s">
        <v>606</v>
      </c>
      <c r="C52" s="404"/>
      <c r="D52" s="405"/>
      <c r="E52" s="404"/>
      <c r="F52" s="404"/>
      <c r="G52" s="404"/>
      <c r="H52" s="405" t="s">
        <v>562</v>
      </c>
      <c r="I52" s="405"/>
      <c r="J52" s="405"/>
      <c r="K52" s="405" t="s">
        <v>563</v>
      </c>
      <c r="L52" s="405"/>
      <c r="M52" s="405"/>
      <c r="N52" s="405" t="s">
        <v>289</v>
      </c>
      <c r="O52" s="405" t="s">
        <v>153</v>
      </c>
    </row>
    <row r="53" spans="1:15" x14ac:dyDescent="0.25">
      <c r="A53" s="404">
        <v>42735</v>
      </c>
      <c r="B53" s="585" t="s">
        <v>607</v>
      </c>
      <c r="C53" s="585"/>
      <c r="D53" s="585"/>
      <c r="E53" s="585"/>
      <c r="F53" s="585"/>
      <c r="G53" s="585"/>
      <c r="H53" s="405" t="s">
        <v>608</v>
      </c>
      <c r="I53" s="405"/>
      <c r="J53" s="405"/>
      <c r="K53" s="405" t="s">
        <v>288</v>
      </c>
      <c r="L53" s="405"/>
      <c r="M53" s="405"/>
      <c r="N53" s="405" t="s">
        <v>609</v>
      </c>
      <c r="O53" s="405"/>
    </row>
    <row r="54" spans="1:15" x14ac:dyDescent="0.25">
      <c r="A54" s="404">
        <v>42739</v>
      </c>
      <c r="B54" s="408" t="s">
        <v>610</v>
      </c>
      <c r="C54" s="404"/>
      <c r="D54" s="404"/>
      <c r="E54" s="404"/>
      <c r="F54" s="404"/>
      <c r="G54" s="404"/>
      <c r="H54" s="584" t="s">
        <v>292</v>
      </c>
      <c r="I54" s="585"/>
      <c r="J54" s="585"/>
      <c r="K54" s="585" t="s">
        <v>288</v>
      </c>
      <c r="L54" s="585"/>
      <c r="M54" s="405"/>
      <c r="N54" s="405" t="s">
        <v>560</v>
      </c>
      <c r="O54" s="405"/>
    </row>
    <row r="55" spans="1:15" x14ac:dyDescent="0.25">
      <c r="A55" s="404">
        <v>42747</v>
      </c>
      <c r="B55" s="408" t="s">
        <v>611</v>
      </c>
      <c r="C55" s="404"/>
      <c r="D55" s="404"/>
      <c r="E55" s="404"/>
      <c r="F55" s="404"/>
      <c r="G55" s="404"/>
      <c r="H55" s="585"/>
      <c r="I55" s="585"/>
      <c r="J55" s="585"/>
      <c r="K55" s="585" t="s">
        <v>612</v>
      </c>
      <c r="L55" s="585"/>
      <c r="M55" s="405">
        <v>33</v>
      </c>
      <c r="N55" s="405" t="s">
        <v>177</v>
      </c>
      <c r="O55" s="405" t="s">
        <v>154</v>
      </c>
    </row>
    <row r="56" spans="1:15" x14ac:dyDescent="0.25">
      <c r="A56" s="404">
        <v>42759</v>
      </c>
      <c r="B56" s="408" t="s">
        <v>294</v>
      </c>
      <c r="C56" s="404"/>
      <c r="D56" s="404"/>
      <c r="E56" s="404"/>
      <c r="F56" s="404"/>
      <c r="G56" s="404"/>
      <c r="H56" s="405" t="s">
        <v>547</v>
      </c>
      <c r="I56" s="405"/>
      <c r="J56" s="405"/>
      <c r="K56" s="405" t="s">
        <v>298</v>
      </c>
      <c r="L56" s="405"/>
      <c r="M56" s="405">
        <v>25</v>
      </c>
      <c r="N56" s="405" t="s">
        <v>177</v>
      </c>
      <c r="O56" s="405" t="s">
        <v>154</v>
      </c>
    </row>
    <row r="57" spans="1:15" x14ac:dyDescent="0.25">
      <c r="A57" s="404">
        <v>42761</v>
      </c>
      <c r="B57" s="408" t="s">
        <v>294</v>
      </c>
      <c r="C57" s="404"/>
      <c r="D57" s="404"/>
      <c r="E57" s="404"/>
      <c r="F57" s="404"/>
      <c r="G57" s="404"/>
      <c r="H57" s="405" t="s">
        <v>547</v>
      </c>
      <c r="I57" s="405"/>
      <c r="J57" s="405"/>
      <c r="K57" s="405" t="s">
        <v>613</v>
      </c>
      <c r="L57" s="405"/>
      <c r="M57" s="405">
        <v>22</v>
      </c>
      <c r="N57" s="405" t="s">
        <v>177</v>
      </c>
      <c r="O57" s="405" t="s">
        <v>154</v>
      </c>
    </row>
    <row r="58" spans="1:15" x14ac:dyDescent="0.25">
      <c r="A58" s="404">
        <v>42766</v>
      </c>
      <c r="B58" s="408" t="s">
        <v>614</v>
      </c>
      <c r="C58" s="404"/>
      <c r="D58" s="404"/>
      <c r="E58" s="404"/>
      <c r="F58" s="404"/>
      <c r="G58" s="404"/>
      <c r="H58" s="405" t="s">
        <v>615</v>
      </c>
      <c r="I58" s="405"/>
      <c r="J58" s="405"/>
      <c r="K58" s="405" t="s">
        <v>288</v>
      </c>
      <c r="L58" s="405"/>
      <c r="M58" s="405"/>
      <c r="N58" s="405" t="s">
        <v>289</v>
      </c>
      <c r="O58" s="405" t="s">
        <v>154</v>
      </c>
    </row>
    <row r="59" spans="1:15" x14ac:dyDescent="0.25">
      <c r="A59" s="404">
        <v>42789</v>
      </c>
      <c r="B59" s="408" t="s">
        <v>616</v>
      </c>
      <c r="C59" s="404"/>
      <c r="D59" s="404"/>
      <c r="E59" s="404"/>
      <c r="F59" s="404"/>
      <c r="G59" s="404"/>
      <c r="H59" s="405" t="s">
        <v>617</v>
      </c>
      <c r="I59" s="405"/>
      <c r="J59" s="405"/>
      <c r="K59" s="405" t="s">
        <v>290</v>
      </c>
      <c r="L59" s="405"/>
      <c r="M59" s="405">
        <v>72</v>
      </c>
      <c r="N59" s="405" t="s">
        <v>177</v>
      </c>
      <c r="O59" s="405"/>
    </row>
    <row r="60" spans="1:15" x14ac:dyDescent="0.25">
      <c r="A60" s="404">
        <v>42783</v>
      </c>
      <c r="B60" s="408" t="s">
        <v>618</v>
      </c>
      <c r="C60" s="404"/>
      <c r="D60" s="404"/>
      <c r="E60" s="404"/>
      <c r="F60" s="404"/>
      <c r="G60" s="404"/>
      <c r="H60" s="410" t="s">
        <v>619</v>
      </c>
      <c r="I60" s="405"/>
      <c r="J60" s="405"/>
      <c r="K60" s="405" t="s">
        <v>382</v>
      </c>
      <c r="L60" s="405"/>
      <c r="M60" s="405"/>
      <c r="N60" s="405" t="s">
        <v>620</v>
      </c>
      <c r="O60" s="405"/>
    </row>
    <row r="61" spans="1:15" x14ac:dyDescent="0.25">
      <c r="A61" s="404">
        <v>42784</v>
      </c>
      <c r="B61" s="408" t="s">
        <v>621</v>
      </c>
      <c r="C61" s="404"/>
      <c r="D61" s="404"/>
      <c r="E61" s="404"/>
      <c r="F61" s="404"/>
      <c r="G61" s="404"/>
      <c r="H61" s="410" t="s">
        <v>622</v>
      </c>
      <c r="I61" s="405"/>
      <c r="J61" s="405"/>
      <c r="K61" s="405" t="s">
        <v>382</v>
      </c>
      <c r="L61" s="405"/>
      <c r="M61" s="405"/>
      <c r="N61" s="405" t="s">
        <v>620</v>
      </c>
      <c r="O61" s="405"/>
    </row>
    <row r="62" spans="1:15" x14ac:dyDescent="0.25">
      <c r="A62" s="404">
        <v>42801</v>
      </c>
      <c r="B62" s="408" t="s">
        <v>623</v>
      </c>
      <c r="C62" s="404"/>
      <c r="D62" s="404"/>
      <c r="E62" s="404"/>
      <c r="F62" s="404"/>
      <c r="G62" s="404"/>
      <c r="H62" s="410" t="s">
        <v>624</v>
      </c>
      <c r="I62" s="405"/>
      <c r="J62" s="405"/>
      <c r="K62" s="405" t="s">
        <v>625</v>
      </c>
      <c r="L62" s="405"/>
      <c r="M62" s="405">
        <v>9</v>
      </c>
      <c r="N62" s="405" t="s">
        <v>177</v>
      </c>
      <c r="O62" s="405" t="s">
        <v>154</v>
      </c>
    </row>
    <row r="63" spans="1:15" x14ac:dyDescent="0.25">
      <c r="A63" s="404">
        <v>42801</v>
      </c>
      <c r="B63" s="408" t="s">
        <v>626</v>
      </c>
      <c r="C63" s="404"/>
      <c r="D63" s="404"/>
      <c r="E63" s="404"/>
      <c r="F63" s="404"/>
      <c r="G63" s="404"/>
      <c r="H63" s="410" t="s">
        <v>624</v>
      </c>
      <c r="I63" s="405"/>
      <c r="J63" s="405"/>
      <c r="K63" s="405" t="s">
        <v>625</v>
      </c>
      <c r="L63" s="405"/>
      <c r="M63" s="405">
        <v>9</v>
      </c>
      <c r="N63" s="405" t="s">
        <v>177</v>
      </c>
      <c r="O63" s="405" t="s">
        <v>154</v>
      </c>
    </row>
    <row r="64" spans="1:15" x14ac:dyDescent="0.25">
      <c r="A64" s="404">
        <v>42816</v>
      </c>
      <c r="B64" s="408" t="s">
        <v>627</v>
      </c>
      <c r="C64" s="404"/>
      <c r="D64" s="404"/>
      <c r="E64" s="404"/>
      <c r="F64" s="404"/>
      <c r="G64" s="404"/>
      <c r="H64" s="410" t="s">
        <v>628</v>
      </c>
      <c r="I64" s="405"/>
      <c r="J64" s="405"/>
      <c r="K64" s="405" t="s">
        <v>299</v>
      </c>
      <c r="L64" s="405"/>
      <c r="M64" s="405">
        <v>69</v>
      </c>
      <c r="N64" s="405" t="s">
        <v>177</v>
      </c>
      <c r="O64" s="405" t="s">
        <v>152</v>
      </c>
    </row>
    <row r="65" spans="1:15" x14ac:dyDescent="0.25">
      <c r="A65" s="404">
        <v>42818</v>
      </c>
      <c r="B65" s="408" t="s">
        <v>629</v>
      </c>
      <c r="C65" s="404"/>
      <c r="D65" s="404"/>
      <c r="E65" s="404"/>
      <c r="F65" s="404"/>
      <c r="G65" s="404"/>
      <c r="H65" s="410" t="s">
        <v>630</v>
      </c>
      <c r="I65" s="405"/>
      <c r="J65" s="405"/>
      <c r="K65" s="405" t="s">
        <v>287</v>
      </c>
      <c r="L65" s="405"/>
      <c r="M65" s="405">
        <v>47</v>
      </c>
      <c r="N65" s="405" t="s">
        <v>177</v>
      </c>
      <c r="O65" s="405" t="s">
        <v>154</v>
      </c>
    </row>
    <row r="66" spans="1:15" x14ac:dyDescent="0.25">
      <c r="A66" s="404">
        <v>42825</v>
      </c>
      <c r="B66" s="408" t="s">
        <v>465</v>
      </c>
      <c r="C66" s="404"/>
      <c r="D66" s="404"/>
      <c r="E66" s="404"/>
      <c r="F66" s="404"/>
      <c r="G66" s="404"/>
      <c r="H66" s="407" t="s">
        <v>462</v>
      </c>
      <c r="I66" s="405"/>
      <c r="J66" s="405"/>
      <c r="K66" s="405"/>
      <c r="L66" s="405"/>
      <c r="M66" s="405"/>
      <c r="N66" s="405" t="s">
        <v>542</v>
      </c>
      <c r="O66" s="405" t="s">
        <v>154</v>
      </c>
    </row>
    <row r="67" spans="1:15" x14ac:dyDescent="0.25">
      <c r="A67" s="404">
        <v>42828</v>
      </c>
      <c r="B67" s="408" t="s">
        <v>631</v>
      </c>
      <c r="C67" s="404"/>
      <c r="D67" s="404"/>
      <c r="E67" s="404"/>
      <c r="F67" s="404"/>
      <c r="G67" s="404"/>
      <c r="H67" s="407" t="s">
        <v>632</v>
      </c>
      <c r="I67" s="405"/>
      <c r="J67" s="405"/>
      <c r="K67" s="405" t="s">
        <v>288</v>
      </c>
      <c r="L67" s="405"/>
      <c r="M67" s="405">
        <v>6</v>
      </c>
      <c r="N67" s="405" t="s">
        <v>177</v>
      </c>
      <c r="O67" s="405" t="s">
        <v>152</v>
      </c>
    </row>
    <row r="68" spans="1:15" x14ac:dyDescent="0.25">
      <c r="A68" s="233"/>
      <c r="B68" s="242"/>
      <c r="C68" s="342"/>
      <c r="D68" s="342"/>
      <c r="E68" s="342"/>
      <c r="F68" s="342"/>
      <c r="G68" s="342"/>
      <c r="H68" s="411"/>
      <c r="I68" s="353"/>
      <c r="J68" s="354"/>
      <c r="K68" s="352"/>
      <c r="L68" s="354"/>
      <c r="M68" s="38"/>
      <c r="N68" s="38"/>
      <c r="O68" s="38"/>
    </row>
    <row r="69" spans="1:15" x14ac:dyDescent="0.25">
      <c r="A69" s="35"/>
      <c r="B69" s="242"/>
      <c r="C69" s="169"/>
      <c r="D69" s="169"/>
      <c r="E69" s="169"/>
      <c r="F69" s="169"/>
      <c r="G69" s="169"/>
      <c r="H69" s="16"/>
      <c r="I69" s="337"/>
      <c r="J69" s="338"/>
      <c r="K69" s="16"/>
      <c r="L69" s="338"/>
      <c r="M69" s="37"/>
      <c r="N69" s="16"/>
      <c r="O69" s="37"/>
    </row>
    <row r="70" spans="1:15" x14ac:dyDescent="0.25">
      <c r="A70" s="35"/>
      <c r="B70" s="242"/>
      <c r="C70" s="169"/>
      <c r="D70" s="169"/>
      <c r="E70" s="169"/>
      <c r="F70" s="169"/>
      <c r="G70" s="169"/>
      <c r="H70" s="16"/>
      <c r="I70" s="337"/>
      <c r="J70" s="338"/>
      <c r="K70" s="16"/>
      <c r="L70" s="338"/>
      <c r="M70" s="37"/>
      <c r="N70" s="16"/>
      <c r="O70" s="37"/>
    </row>
    <row r="71" spans="1:15" x14ac:dyDescent="0.25">
      <c r="A71" s="35"/>
      <c r="B71" s="242"/>
      <c r="C71" s="169"/>
      <c r="D71" s="169"/>
      <c r="E71" s="169"/>
      <c r="F71" s="169"/>
      <c r="G71" s="169"/>
      <c r="H71" s="378"/>
      <c r="I71" s="337"/>
      <c r="J71" s="338"/>
      <c r="K71" s="336"/>
      <c r="L71" s="338"/>
      <c r="M71" s="37"/>
      <c r="N71" s="37"/>
      <c r="O71" s="37"/>
    </row>
    <row r="72" spans="1:15" x14ac:dyDescent="0.25">
      <c r="A72" s="35"/>
      <c r="B72" s="242"/>
      <c r="C72" s="169"/>
      <c r="D72" s="169"/>
      <c r="E72" s="169"/>
      <c r="F72" s="169"/>
      <c r="G72" s="169"/>
      <c r="H72" s="378"/>
      <c r="I72" s="337"/>
      <c r="J72" s="338"/>
      <c r="K72" s="336"/>
      <c r="L72" s="338"/>
      <c r="M72" s="37"/>
      <c r="N72" s="37"/>
      <c r="O72" s="37"/>
    </row>
    <row r="73" spans="1:15" x14ac:dyDescent="0.25">
      <c r="A73" s="35"/>
      <c r="B73" s="242"/>
      <c r="C73" s="169"/>
      <c r="D73" s="169"/>
      <c r="E73" s="169"/>
      <c r="F73" s="169"/>
      <c r="G73" s="169"/>
      <c r="H73" s="378"/>
      <c r="I73" s="337"/>
      <c r="J73" s="338"/>
      <c r="K73" s="336"/>
      <c r="L73" s="338"/>
      <c r="M73" s="37"/>
      <c r="N73" s="37"/>
      <c r="O73" s="37"/>
    </row>
    <row r="74" spans="1:15" x14ac:dyDescent="0.25">
      <c r="A74" s="35"/>
      <c r="B74" s="242"/>
      <c r="C74" s="169"/>
      <c r="D74" s="169"/>
      <c r="E74" s="169"/>
      <c r="F74" s="169"/>
      <c r="G74" s="169"/>
      <c r="H74" s="378"/>
      <c r="I74" s="337"/>
      <c r="J74" s="338"/>
      <c r="K74" s="336"/>
      <c r="L74" s="338"/>
      <c r="M74" s="37"/>
      <c r="N74" s="37"/>
      <c r="O74" s="37"/>
    </row>
    <row r="75" spans="1:15" x14ac:dyDescent="0.25">
      <c r="A75" s="35"/>
      <c r="B75" s="242"/>
      <c r="C75" s="169"/>
      <c r="D75" s="169"/>
      <c r="E75" s="169"/>
      <c r="F75" s="169"/>
      <c r="G75" s="169"/>
      <c r="H75" s="244"/>
      <c r="I75" s="337"/>
      <c r="J75" s="338"/>
      <c r="K75" s="336"/>
      <c r="L75" s="338"/>
      <c r="M75" s="37"/>
      <c r="N75" s="37"/>
      <c r="O75" s="37"/>
    </row>
    <row r="76" spans="1:15" x14ac:dyDescent="0.25">
      <c r="A76" s="35"/>
      <c r="B76" s="242"/>
      <c r="C76" s="169"/>
      <c r="D76" s="169"/>
      <c r="E76" s="169"/>
      <c r="F76" s="169"/>
      <c r="G76" s="169"/>
      <c r="H76" s="244"/>
      <c r="I76" s="337"/>
      <c r="J76" s="338"/>
      <c r="K76" s="336"/>
      <c r="L76" s="338"/>
      <c r="M76" s="37"/>
      <c r="N76" s="37"/>
      <c r="O76" s="37"/>
    </row>
    <row r="77" spans="1:15" x14ac:dyDescent="0.25">
      <c r="A77" s="35"/>
      <c r="B77" s="242"/>
      <c r="C77" s="169"/>
      <c r="D77" s="169"/>
      <c r="E77" s="169"/>
      <c r="F77" s="169"/>
      <c r="G77" s="169"/>
      <c r="H77" s="378"/>
      <c r="I77" s="337"/>
      <c r="J77" s="338"/>
      <c r="K77" s="336"/>
      <c r="L77" s="338"/>
      <c r="M77" s="37"/>
      <c r="N77" s="37"/>
      <c r="O77" s="37"/>
    </row>
    <row r="78" spans="1:15" x14ac:dyDescent="0.25">
      <c r="A78" s="35"/>
      <c r="B78" s="242"/>
      <c r="C78" s="169"/>
      <c r="D78" s="169"/>
      <c r="E78" s="169"/>
      <c r="F78" s="169"/>
      <c r="G78" s="169"/>
      <c r="H78" s="244"/>
      <c r="I78" s="337"/>
      <c r="J78" s="338"/>
      <c r="K78" s="336"/>
      <c r="L78" s="338"/>
      <c r="M78" s="37"/>
      <c r="N78" s="37"/>
      <c r="O78" s="37"/>
    </row>
    <row r="79" spans="1:15" x14ac:dyDescent="0.25">
      <c r="A79" s="35"/>
      <c r="B79" s="242"/>
      <c r="C79" s="169"/>
      <c r="D79" s="169"/>
      <c r="E79" s="169"/>
      <c r="F79" s="169"/>
      <c r="G79" s="169"/>
      <c r="H79" s="244"/>
      <c r="I79" s="337"/>
      <c r="J79" s="338"/>
      <c r="K79" s="336"/>
      <c r="L79" s="338"/>
      <c r="M79" s="37"/>
      <c r="N79" s="37"/>
      <c r="O79" s="37"/>
    </row>
    <row r="80" spans="1:15" x14ac:dyDescent="0.25">
      <c r="A80" s="35"/>
      <c r="B80" s="242"/>
      <c r="C80" s="169"/>
      <c r="D80" s="169"/>
      <c r="E80" s="169"/>
      <c r="F80" s="169"/>
      <c r="G80" s="169"/>
      <c r="H80" s="244"/>
      <c r="I80" s="337"/>
      <c r="J80" s="338"/>
      <c r="K80" s="336"/>
      <c r="L80" s="338"/>
      <c r="M80" s="37"/>
      <c r="N80" s="37"/>
      <c r="O80" s="37"/>
    </row>
    <row r="81" spans="1:15" x14ac:dyDescent="0.25">
      <c r="A81" s="35"/>
      <c r="B81" s="242"/>
      <c r="C81" s="169"/>
      <c r="D81" s="169"/>
      <c r="E81" s="169"/>
      <c r="F81" s="169"/>
      <c r="G81" s="169"/>
      <c r="H81" s="244"/>
      <c r="I81" s="337"/>
      <c r="J81" s="338"/>
      <c r="K81" s="336"/>
      <c r="L81" s="338"/>
      <c r="M81" s="37"/>
      <c r="N81" s="37"/>
      <c r="O81" s="37"/>
    </row>
    <row r="82" spans="1:15" x14ac:dyDescent="0.25">
      <c r="A82" s="35"/>
      <c r="B82" s="242"/>
      <c r="C82" s="169"/>
      <c r="D82" s="169"/>
      <c r="E82" s="169"/>
      <c r="F82" s="169"/>
      <c r="G82" s="169"/>
      <c r="H82" s="244"/>
      <c r="I82" s="337"/>
      <c r="J82" s="338"/>
      <c r="K82" s="336"/>
      <c r="L82" s="338"/>
      <c r="M82" s="37"/>
      <c r="N82" s="37"/>
      <c r="O82" s="37"/>
    </row>
    <row r="83" spans="1:15" x14ac:dyDescent="0.25">
      <c r="A83" s="35"/>
      <c r="B83" s="242"/>
      <c r="C83" s="169"/>
      <c r="D83" s="169"/>
      <c r="E83" s="169"/>
      <c r="F83" s="169"/>
      <c r="G83" s="169"/>
      <c r="H83" s="244"/>
      <c r="I83" s="337"/>
      <c r="J83" s="338"/>
      <c r="K83" s="336"/>
      <c r="L83" s="338"/>
      <c r="M83" s="37"/>
      <c r="N83" s="37"/>
      <c r="O83" s="37"/>
    </row>
    <row r="84" spans="1:15" x14ac:dyDescent="0.25">
      <c r="A84" s="35"/>
      <c r="B84" s="242"/>
      <c r="C84" s="169"/>
      <c r="D84" s="169"/>
      <c r="E84" s="169"/>
      <c r="F84" s="169"/>
      <c r="G84" s="169"/>
      <c r="H84" s="244"/>
      <c r="I84" s="337"/>
      <c r="J84" s="338"/>
      <c r="K84" s="336"/>
      <c r="L84" s="338"/>
      <c r="M84" s="37"/>
      <c r="N84" s="37"/>
      <c r="O84" s="37"/>
    </row>
    <row r="85" spans="1:15" x14ac:dyDescent="0.25">
      <c r="A85" s="35"/>
      <c r="B85" s="242"/>
      <c r="C85" s="169"/>
      <c r="D85" s="169"/>
      <c r="E85" s="169"/>
      <c r="F85" s="169"/>
      <c r="G85" s="169"/>
      <c r="H85" s="244"/>
      <c r="I85" s="337"/>
      <c r="J85" s="338"/>
      <c r="K85" s="336"/>
      <c r="L85" s="338"/>
      <c r="M85" s="37"/>
      <c r="N85" s="37"/>
      <c r="O85" s="37"/>
    </row>
    <row r="86" spans="1:15" x14ac:dyDescent="0.25">
      <c r="A86" s="35"/>
      <c r="B86" s="241"/>
      <c r="C86" s="169"/>
      <c r="D86" s="169"/>
      <c r="E86" s="169"/>
      <c r="F86" s="169"/>
      <c r="G86" s="169"/>
      <c r="H86" s="244"/>
      <c r="I86" s="337"/>
      <c r="J86" s="338"/>
      <c r="K86" s="336"/>
      <c r="L86" s="338"/>
      <c r="M86" s="37"/>
      <c r="N86" s="37"/>
      <c r="O86" s="37"/>
    </row>
    <row r="87" spans="1:15" x14ac:dyDescent="0.25">
      <c r="A87" s="35"/>
      <c r="B87" s="242"/>
      <c r="C87" s="169"/>
      <c r="D87" s="169"/>
      <c r="E87" s="169"/>
      <c r="F87" s="169"/>
      <c r="G87" s="169"/>
      <c r="H87" s="244"/>
      <c r="I87" s="337"/>
      <c r="J87" s="338"/>
      <c r="K87" s="336"/>
      <c r="L87" s="338"/>
      <c r="M87" s="37"/>
      <c r="N87" s="37"/>
      <c r="O87" s="37"/>
    </row>
    <row r="88" spans="1:15" x14ac:dyDescent="0.25">
      <c r="A88" s="35"/>
      <c r="B88" s="242"/>
      <c r="C88" s="169"/>
      <c r="D88" s="169"/>
      <c r="E88" s="169"/>
      <c r="F88" s="169"/>
      <c r="G88" s="169"/>
      <c r="H88" s="504"/>
      <c r="I88" s="505"/>
      <c r="J88" s="506"/>
      <c r="K88" s="504"/>
      <c r="L88" s="506"/>
      <c r="M88" s="37"/>
      <c r="N88" s="37"/>
      <c r="O88" s="37"/>
    </row>
    <row r="89" spans="1:15" x14ac:dyDescent="0.25">
      <c r="A89" s="35"/>
      <c r="B89" s="241"/>
      <c r="C89" s="169"/>
      <c r="D89" s="169"/>
      <c r="E89" s="169"/>
      <c r="F89" s="169"/>
      <c r="G89" s="169"/>
      <c r="H89" s="336"/>
      <c r="I89" s="337"/>
      <c r="J89" s="338"/>
      <c r="K89" s="336"/>
      <c r="L89" s="338"/>
      <c r="M89" s="37"/>
      <c r="N89" s="37"/>
      <c r="O89" s="37"/>
    </row>
    <row r="90" spans="1:15" x14ac:dyDescent="0.25">
      <c r="A90" s="35"/>
      <c r="B90" s="241"/>
      <c r="C90" s="169"/>
      <c r="D90" s="169"/>
      <c r="E90" s="169"/>
      <c r="F90" s="169"/>
      <c r="G90" s="169"/>
      <c r="H90" s="336"/>
      <c r="I90" s="337"/>
      <c r="J90" s="338"/>
      <c r="K90" s="336"/>
      <c r="L90" s="338"/>
      <c r="M90" s="37"/>
      <c r="N90" s="37"/>
      <c r="O90" s="37"/>
    </row>
    <row r="91" spans="1:15" x14ac:dyDescent="0.25">
      <c r="A91" s="35"/>
      <c r="B91" s="242"/>
      <c r="C91" s="169"/>
      <c r="D91" s="169"/>
      <c r="E91" s="169"/>
      <c r="F91" s="169"/>
      <c r="G91" s="169"/>
      <c r="H91" s="336"/>
      <c r="I91" s="337"/>
      <c r="J91" s="338"/>
      <c r="K91" s="336"/>
      <c r="L91" s="338"/>
      <c r="M91" s="37"/>
      <c r="N91" s="37"/>
      <c r="O91" s="37"/>
    </row>
    <row r="92" spans="1:15" x14ac:dyDescent="0.25">
      <c r="A92" s="35"/>
      <c r="B92" s="242"/>
      <c r="C92" s="169"/>
      <c r="D92" s="169"/>
      <c r="E92" s="169"/>
      <c r="F92" s="169"/>
      <c r="G92" s="169"/>
      <c r="H92" s="336"/>
      <c r="I92" s="337"/>
      <c r="J92" s="338"/>
      <c r="K92" s="336"/>
      <c r="L92" s="338"/>
      <c r="M92" s="37"/>
      <c r="N92" s="37"/>
      <c r="O92" s="37"/>
    </row>
    <row r="93" spans="1:15" x14ac:dyDescent="0.25">
      <c r="A93" s="35"/>
      <c r="B93" s="242"/>
      <c r="C93" s="169"/>
      <c r="D93" s="169"/>
      <c r="E93" s="169"/>
      <c r="F93" s="169"/>
      <c r="G93" s="169"/>
      <c r="H93" s="336"/>
      <c r="I93" s="337"/>
      <c r="J93" s="338"/>
      <c r="K93" s="336"/>
      <c r="L93" s="338"/>
      <c r="M93" s="37"/>
      <c r="N93" s="37"/>
      <c r="O93" s="37"/>
    </row>
    <row r="94" spans="1:15" x14ac:dyDescent="0.25">
      <c r="A94" s="35"/>
      <c r="B94" s="242"/>
      <c r="C94" s="169"/>
      <c r="D94" s="169"/>
      <c r="E94" s="169"/>
      <c r="F94" s="169"/>
      <c r="G94" s="169"/>
      <c r="H94" s="336"/>
      <c r="I94" s="337"/>
      <c r="J94" s="338"/>
      <c r="K94" s="336"/>
      <c r="L94" s="338"/>
      <c r="M94" s="37"/>
      <c r="N94" s="37"/>
      <c r="O94" s="37"/>
    </row>
    <row r="95" spans="1:15" x14ac:dyDescent="0.25">
      <c r="A95" s="35"/>
      <c r="B95" s="242"/>
      <c r="C95" s="169"/>
      <c r="D95" s="169"/>
      <c r="E95" s="169"/>
      <c r="F95" s="169"/>
      <c r="G95" s="169"/>
      <c r="H95" s="336"/>
      <c r="I95" s="337"/>
      <c r="J95" s="338"/>
      <c r="K95" s="336"/>
      <c r="L95" s="338"/>
      <c r="M95" s="37"/>
      <c r="N95" s="37"/>
      <c r="O95" s="37"/>
    </row>
    <row r="96" spans="1:15" x14ac:dyDescent="0.25">
      <c r="A96" s="35"/>
      <c r="B96" s="242"/>
      <c r="C96" s="169"/>
      <c r="D96" s="169"/>
      <c r="E96" s="169"/>
      <c r="F96" s="169"/>
      <c r="G96" s="169"/>
      <c r="H96" s="336"/>
      <c r="I96" s="337"/>
      <c r="J96" s="338"/>
      <c r="K96" s="336"/>
      <c r="L96" s="338"/>
      <c r="M96" s="37"/>
      <c r="N96" s="37"/>
      <c r="O96" s="37"/>
    </row>
    <row r="97" spans="1:15" x14ac:dyDescent="0.25">
      <c r="A97" s="35"/>
      <c r="B97" s="242"/>
      <c r="C97" s="169"/>
      <c r="D97" s="169"/>
      <c r="E97" s="169"/>
      <c r="F97" s="169"/>
      <c r="G97" s="169"/>
      <c r="H97" s="336"/>
      <c r="I97" s="337"/>
      <c r="J97" s="338"/>
      <c r="K97" s="336"/>
      <c r="L97" s="338"/>
      <c r="M97" s="37"/>
      <c r="N97" s="37"/>
      <c r="O97" s="37"/>
    </row>
    <row r="98" spans="1:15" x14ac:dyDescent="0.25">
      <c r="A98" s="35"/>
      <c r="B98" s="242"/>
      <c r="C98" s="169"/>
      <c r="D98" s="169"/>
      <c r="E98" s="169"/>
      <c r="F98" s="169"/>
      <c r="G98" s="169"/>
      <c r="H98" s="336"/>
      <c r="I98" s="337"/>
      <c r="J98" s="338"/>
      <c r="K98" s="336"/>
      <c r="L98" s="338"/>
      <c r="M98" s="37"/>
      <c r="N98" s="37"/>
      <c r="O98" s="37"/>
    </row>
    <row r="99" spans="1:15" x14ac:dyDescent="0.25">
      <c r="A99" s="35"/>
      <c r="B99" s="242"/>
      <c r="C99" s="169"/>
      <c r="D99" s="169"/>
      <c r="E99" s="169"/>
      <c r="F99" s="169"/>
      <c r="G99" s="169"/>
      <c r="H99" s="336"/>
      <c r="I99" s="337"/>
      <c r="J99" s="338"/>
      <c r="K99" s="336"/>
      <c r="L99" s="338"/>
      <c r="M99" s="37"/>
      <c r="N99" s="37"/>
      <c r="O99" s="37"/>
    </row>
    <row r="100" spans="1:15" x14ac:dyDescent="0.25">
      <c r="A100" s="35"/>
      <c r="B100" s="242"/>
      <c r="C100" s="169"/>
      <c r="D100" s="169"/>
      <c r="E100" s="169"/>
      <c r="F100" s="169"/>
      <c r="G100" s="169"/>
      <c r="H100" s="336"/>
      <c r="I100" s="337"/>
      <c r="J100" s="338"/>
      <c r="K100" s="336"/>
      <c r="L100" s="338"/>
      <c r="M100" s="37"/>
      <c r="N100" s="37"/>
      <c r="O100" s="37"/>
    </row>
    <row r="101" spans="1:15" x14ac:dyDescent="0.25">
      <c r="A101" s="35"/>
      <c r="B101" s="16"/>
      <c r="C101" s="16"/>
      <c r="D101" s="16"/>
      <c r="E101" s="16"/>
      <c r="F101" s="16"/>
      <c r="G101" s="16"/>
      <c r="H101" s="16"/>
      <c r="I101" s="16"/>
      <c r="J101" s="16"/>
      <c r="K101" s="16"/>
      <c r="L101" s="16"/>
      <c r="M101" s="16"/>
      <c r="N101" s="16"/>
      <c r="O101" s="16"/>
    </row>
    <row r="102" spans="1:15" x14ac:dyDescent="0.25">
      <c r="A102" s="35"/>
      <c r="B102" s="16"/>
      <c r="C102" s="16"/>
      <c r="D102" s="16"/>
      <c r="E102" s="16"/>
      <c r="F102" s="16"/>
      <c r="G102" s="16"/>
      <c r="H102" s="16"/>
      <c r="I102" s="16"/>
      <c r="J102" s="16"/>
      <c r="K102" s="16"/>
      <c r="L102" s="16"/>
      <c r="M102" s="16"/>
      <c r="N102" s="16"/>
      <c r="O102" s="16"/>
    </row>
    <row r="103" spans="1:15" x14ac:dyDescent="0.25">
      <c r="A103" s="35"/>
      <c r="B103" s="242"/>
      <c r="C103" s="169"/>
      <c r="D103" s="169"/>
      <c r="E103" s="169"/>
      <c r="F103" s="169"/>
      <c r="G103" s="169"/>
      <c r="H103" s="336"/>
      <c r="I103" s="337"/>
      <c r="J103" s="338"/>
      <c r="K103" s="336"/>
      <c r="L103" s="338"/>
      <c r="M103" s="37"/>
      <c r="N103" s="37"/>
      <c r="O103" s="37"/>
    </row>
    <row r="104" spans="1:15" x14ac:dyDescent="0.25">
      <c r="A104" s="35"/>
      <c r="B104" s="16"/>
      <c r="C104" s="16"/>
      <c r="D104" s="16"/>
      <c r="E104" s="16"/>
      <c r="F104" s="16"/>
      <c r="G104" s="16"/>
      <c r="H104" s="16"/>
      <c r="I104" s="16"/>
      <c r="J104" s="16"/>
      <c r="K104" s="16"/>
      <c r="L104" s="16"/>
      <c r="M104" s="16"/>
      <c r="N104" s="16"/>
      <c r="O104" s="16"/>
    </row>
    <row r="105" spans="1:15" x14ac:dyDescent="0.25">
      <c r="A105" s="35"/>
      <c r="B105" s="16"/>
      <c r="C105" s="16"/>
      <c r="D105" s="16"/>
      <c r="E105" s="16"/>
      <c r="F105" s="16"/>
      <c r="G105" s="16"/>
      <c r="H105" s="16"/>
      <c r="I105" s="16"/>
      <c r="J105" s="16"/>
      <c r="K105" s="16"/>
      <c r="L105" s="16"/>
      <c r="M105" s="16"/>
      <c r="N105" s="16"/>
      <c r="O105" s="16"/>
    </row>
    <row r="106" spans="1:15" x14ac:dyDescent="0.25">
      <c r="A106" s="35"/>
      <c r="B106" s="242"/>
      <c r="C106" s="169"/>
      <c r="D106" s="169"/>
      <c r="E106" s="169"/>
      <c r="F106" s="169"/>
      <c r="G106" s="169"/>
      <c r="H106" s="336"/>
      <c r="I106" s="337"/>
      <c r="J106" s="338"/>
      <c r="K106" s="336"/>
      <c r="L106" s="338"/>
      <c r="M106" s="37"/>
      <c r="N106" s="37"/>
      <c r="O106" s="37"/>
    </row>
    <row r="107" spans="1:15" x14ac:dyDescent="0.25">
      <c r="A107" s="35"/>
      <c r="B107" s="242"/>
      <c r="C107" s="169"/>
      <c r="D107" s="169"/>
      <c r="E107" s="169"/>
      <c r="F107" s="169"/>
      <c r="G107" s="169"/>
      <c r="H107" s="336"/>
      <c r="I107" s="337"/>
      <c r="J107" s="338"/>
      <c r="K107" s="336"/>
      <c r="L107" s="338"/>
      <c r="M107" s="37"/>
      <c r="N107" s="37"/>
      <c r="O107" s="37"/>
    </row>
    <row r="108" spans="1:15" x14ac:dyDescent="0.25">
      <c r="A108" s="35"/>
      <c r="B108" s="242"/>
      <c r="C108" s="169"/>
      <c r="D108" s="169"/>
      <c r="E108" s="169"/>
      <c r="F108" s="169"/>
      <c r="G108" s="169"/>
      <c r="H108" s="336"/>
      <c r="I108" s="337"/>
      <c r="J108" s="338"/>
      <c r="K108" s="336"/>
      <c r="L108" s="338"/>
      <c r="M108" s="37"/>
      <c r="N108" s="37"/>
      <c r="O108" s="37"/>
    </row>
    <row r="109" spans="1:15" x14ac:dyDescent="0.25">
      <c r="A109" s="240"/>
      <c r="B109" s="16"/>
      <c r="C109" s="16"/>
      <c r="D109" s="16"/>
      <c r="E109" s="16"/>
      <c r="F109" s="16"/>
      <c r="G109" s="16"/>
      <c r="H109" s="336"/>
      <c r="I109" s="16"/>
      <c r="J109" s="16"/>
      <c r="K109" s="16"/>
      <c r="L109" s="16"/>
      <c r="M109" s="16"/>
      <c r="N109" s="16"/>
      <c r="O109" s="16"/>
    </row>
    <row r="110" spans="1:15" x14ac:dyDescent="0.25">
      <c r="A110" s="240"/>
      <c r="B110" s="242"/>
      <c r="C110" s="169"/>
      <c r="D110" s="169"/>
      <c r="E110" s="169"/>
      <c r="F110" s="169"/>
      <c r="G110" s="169"/>
      <c r="H110" s="336"/>
      <c r="I110" s="337"/>
      <c r="J110" s="338"/>
      <c r="K110" s="338"/>
      <c r="L110" s="16"/>
      <c r="M110" s="37"/>
      <c r="N110" s="37"/>
      <c r="O110" s="37"/>
    </row>
    <row r="111" spans="1:15" x14ac:dyDescent="0.25">
      <c r="A111" s="35"/>
      <c r="B111" s="16"/>
      <c r="C111" s="16"/>
      <c r="D111" s="16"/>
      <c r="E111" s="16"/>
      <c r="F111" s="16"/>
      <c r="G111" s="16"/>
      <c r="H111" s="16"/>
      <c r="I111" s="16"/>
      <c r="J111" s="16"/>
      <c r="K111" s="349"/>
      <c r="L111" s="349"/>
      <c r="M111" s="44">
        <f>SUMIF(O12:O110, "N", M12:M110)</f>
        <v>24</v>
      </c>
      <c r="N111" s="522" t="s">
        <v>63</v>
      </c>
      <c r="O111" s="523"/>
    </row>
    <row r="112" spans="1:15" x14ac:dyDescent="0.25">
      <c r="A112" s="35"/>
      <c r="B112" s="16"/>
      <c r="C112" s="16"/>
      <c r="D112" s="16"/>
      <c r="E112" s="16"/>
      <c r="F112" s="16"/>
      <c r="G112" s="16"/>
      <c r="H112" s="16"/>
      <c r="I112" s="16"/>
      <c r="J112" s="16"/>
      <c r="K112" s="45"/>
      <c r="L112" s="45"/>
      <c r="M112" s="44">
        <f>COUNTIF(O12:O110, "N")</f>
        <v>3</v>
      </c>
      <c r="N112" s="522" t="s">
        <v>64</v>
      </c>
      <c r="O112" s="523"/>
    </row>
    <row r="113" spans="1:15" x14ac:dyDescent="0.25">
      <c r="A113" s="35"/>
      <c r="B113" s="16"/>
      <c r="C113" s="16"/>
      <c r="D113" s="16"/>
      <c r="E113" s="16"/>
      <c r="F113" s="16"/>
      <c r="G113" s="16"/>
      <c r="H113" s="16"/>
      <c r="I113" s="16"/>
      <c r="J113" s="16"/>
      <c r="K113" s="46"/>
      <c r="L113" s="46"/>
      <c r="M113" s="44">
        <f>SUMIF(O12:O110, "Y", M12:M110)</f>
        <v>761</v>
      </c>
      <c r="N113" s="522" t="s">
        <v>65</v>
      </c>
      <c r="O113" s="523"/>
    </row>
    <row r="114" spans="1:15" x14ac:dyDescent="0.25">
      <c r="A114" s="35"/>
      <c r="B114" s="16"/>
      <c r="C114" s="16"/>
      <c r="D114" s="16"/>
      <c r="E114" s="16"/>
      <c r="F114" s="16"/>
      <c r="G114" s="16"/>
      <c r="H114" s="16"/>
      <c r="I114" s="16"/>
      <c r="J114" s="16"/>
      <c r="K114" s="46"/>
      <c r="L114" s="46"/>
      <c r="M114" s="44">
        <f>COUNTIF(O12:O110, "Y")</f>
        <v>46</v>
      </c>
      <c r="N114" s="522" t="s">
        <v>66</v>
      </c>
      <c r="O114" s="523"/>
    </row>
    <row r="115" spans="1:15" x14ac:dyDescent="0.25">
      <c r="A115" s="42" t="s">
        <v>633</v>
      </c>
      <c r="B115" s="16"/>
      <c r="C115" s="16"/>
      <c r="D115" s="16"/>
      <c r="E115" s="16"/>
      <c r="F115" s="16"/>
      <c r="G115" s="16"/>
      <c r="H115" s="16"/>
      <c r="I115" s="16"/>
      <c r="J115" s="16"/>
      <c r="K115" s="46"/>
      <c r="L115" s="46"/>
      <c r="M115" s="44">
        <f>SUM(M111,M113)</f>
        <v>785</v>
      </c>
      <c r="N115" s="522" t="s">
        <v>67</v>
      </c>
      <c r="O115" s="523"/>
    </row>
    <row r="116" spans="1:15" x14ac:dyDescent="0.25">
      <c r="A116" s="45"/>
      <c r="B116" s="16"/>
      <c r="C116" s="16"/>
      <c r="D116" s="16"/>
      <c r="E116" s="16"/>
      <c r="F116" s="16"/>
      <c r="G116" s="16"/>
      <c r="H116" s="16"/>
      <c r="I116" s="16"/>
      <c r="J116" s="16"/>
      <c r="K116" s="47"/>
      <c r="L116" s="46"/>
      <c r="M116" s="48">
        <f>SUM(M112,M114)</f>
        <v>49</v>
      </c>
      <c r="N116" s="524" t="s">
        <v>68</v>
      </c>
      <c r="O116" s="525"/>
    </row>
    <row r="117" spans="1:15" x14ac:dyDescent="0.25">
      <c r="A117" s="46"/>
      <c r="B117" s="46"/>
      <c r="C117" s="46"/>
      <c r="D117" s="46"/>
      <c r="E117" s="46"/>
      <c r="F117" s="46"/>
      <c r="G117" s="46"/>
      <c r="H117" s="46"/>
      <c r="I117" s="46"/>
      <c r="J117" s="46"/>
      <c r="K117" s="46"/>
      <c r="L117" s="46"/>
      <c r="M117" s="49"/>
      <c r="N117" s="50"/>
      <c r="O117" s="51"/>
    </row>
    <row r="118" spans="1:15" ht="16.5" thickBot="1" x14ac:dyDescent="0.3">
      <c r="A118" s="46"/>
      <c r="B118" s="46"/>
      <c r="C118" s="47"/>
      <c r="D118" s="46"/>
      <c r="E118" s="46"/>
      <c r="F118" s="46"/>
      <c r="G118" s="46"/>
      <c r="H118" s="46"/>
      <c r="I118" s="46"/>
      <c r="J118" s="46"/>
      <c r="K118" s="46"/>
      <c r="L118" s="46"/>
      <c r="M118" s="52"/>
      <c r="N118" s="348"/>
      <c r="O118" s="349"/>
    </row>
    <row r="119" spans="1:15" ht="16.5" thickBot="1" x14ac:dyDescent="0.3">
      <c r="A119" s="53" t="s">
        <v>498</v>
      </c>
      <c r="B119" s="347"/>
      <c r="C119" s="54"/>
      <c r="D119" s="55"/>
      <c r="E119" s="53"/>
      <c r="F119" s="53"/>
      <c r="G119" s="56"/>
      <c r="H119" s="21"/>
      <c r="I119" s="21"/>
      <c r="J119" s="21"/>
      <c r="K119" s="21"/>
      <c r="L119" s="21"/>
      <c r="M119" s="52"/>
      <c r="N119" s="516"/>
      <c r="O119" s="517"/>
    </row>
    <row r="120" spans="1:15" ht="16.5" thickBot="1" x14ac:dyDescent="0.3">
      <c r="A120" s="59"/>
      <c r="B120" s="345"/>
      <c r="C120" s="21"/>
      <c r="D120" s="345"/>
      <c r="E120" s="345"/>
      <c r="F120" s="345"/>
      <c r="G120" s="345"/>
      <c r="H120" s="26"/>
      <c r="I120" s="21"/>
      <c r="J120" s="21"/>
      <c r="K120" s="21"/>
      <c r="L120" s="21"/>
      <c r="M120" s="60"/>
      <c r="N120" s="518"/>
      <c r="O120" s="519"/>
    </row>
    <row r="121" spans="1:15" ht="16.5" thickBot="1" x14ac:dyDescent="0.3">
      <c r="A121" s="53" t="s">
        <v>52</v>
      </c>
      <c r="B121" s="520" t="s">
        <v>69</v>
      </c>
      <c r="C121" s="520"/>
      <c r="D121" s="520"/>
      <c r="E121" s="520"/>
      <c r="F121" s="520"/>
      <c r="G121" s="520"/>
      <c r="H121" s="520"/>
      <c r="I121" s="520"/>
      <c r="J121" s="520"/>
      <c r="K121" s="520"/>
      <c r="L121" s="520"/>
      <c r="M121" s="520"/>
      <c r="N121" s="520"/>
      <c r="O121" s="521"/>
    </row>
    <row r="122" spans="1:15" x14ac:dyDescent="0.25">
      <c r="A122" s="62" t="s">
        <v>70</v>
      </c>
      <c r="B122" s="526" t="s">
        <v>300</v>
      </c>
      <c r="C122" s="527"/>
      <c r="D122" s="527"/>
      <c r="E122" s="527"/>
      <c r="F122" s="527"/>
      <c r="G122" s="527"/>
      <c r="H122" s="527"/>
      <c r="I122" s="527"/>
      <c r="J122" s="527"/>
      <c r="K122" s="527"/>
      <c r="L122" s="527"/>
      <c r="M122" s="527"/>
      <c r="N122" s="527"/>
      <c r="O122" s="527"/>
    </row>
    <row r="123" spans="1:15" x14ac:dyDescent="0.25">
      <c r="A123" s="35"/>
      <c r="B123" s="498"/>
      <c r="C123" s="499"/>
      <c r="D123" s="499"/>
      <c r="E123" s="499"/>
      <c r="F123" s="499"/>
      <c r="G123" s="499"/>
      <c r="H123" s="499"/>
      <c r="I123" s="499"/>
      <c r="J123" s="499"/>
      <c r="K123" s="499"/>
      <c r="L123" s="499"/>
      <c r="M123" s="499"/>
      <c r="N123" s="499"/>
      <c r="O123" s="500"/>
    </row>
    <row r="124" spans="1:15" x14ac:dyDescent="0.25">
      <c r="A124" s="35"/>
      <c r="B124" s="498"/>
      <c r="C124" s="499"/>
      <c r="D124" s="499"/>
      <c r="E124" s="499"/>
      <c r="F124" s="499"/>
      <c r="G124" s="499"/>
      <c r="H124" s="499"/>
      <c r="I124" s="499"/>
      <c r="J124" s="499"/>
      <c r="K124" s="499"/>
      <c r="L124" s="499"/>
      <c r="M124" s="499"/>
      <c r="N124" s="499"/>
      <c r="O124" s="500"/>
    </row>
    <row r="125" spans="1:15" x14ac:dyDescent="0.25">
      <c r="A125" s="35"/>
      <c r="B125" s="498"/>
      <c r="C125" s="499"/>
      <c r="D125" s="499"/>
      <c r="E125" s="499"/>
      <c r="F125" s="499"/>
      <c r="G125" s="499"/>
      <c r="H125" s="499"/>
      <c r="I125" s="499"/>
      <c r="J125" s="499"/>
      <c r="K125" s="499"/>
      <c r="L125" s="499"/>
      <c r="M125" s="499"/>
      <c r="N125" s="499"/>
      <c r="O125" s="500"/>
    </row>
    <row r="126" spans="1:15" x14ac:dyDescent="0.25">
      <c r="A126" s="35"/>
      <c r="B126" s="498"/>
      <c r="C126" s="499"/>
      <c r="D126" s="499"/>
      <c r="E126" s="499"/>
      <c r="F126" s="499"/>
      <c r="G126" s="499"/>
      <c r="H126" s="499"/>
      <c r="I126" s="499"/>
      <c r="J126" s="499"/>
      <c r="K126" s="499"/>
      <c r="L126" s="499"/>
      <c r="M126" s="499"/>
      <c r="N126" s="499"/>
      <c r="O126" s="500"/>
    </row>
    <row r="127" spans="1:15" x14ac:dyDescent="0.25">
      <c r="A127" s="35"/>
      <c r="B127" s="498"/>
      <c r="C127" s="499"/>
      <c r="D127" s="499"/>
      <c r="E127" s="499"/>
      <c r="F127" s="499"/>
      <c r="G127" s="499"/>
      <c r="H127" s="499"/>
      <c r="I127" s="499"/>
      <c r="J127" s="499"/>
      <c r="K127" s="499"/>
      <c r="L127" s="499"/>
      <c r="M127" s="499"/>
      <c r="N127" s="499"/>
      <c r="O127" s="500"/>
    </row>
    <row r="128" spans="1:15" x14ac:dyDescent="0.25">
      <c r="A128" s="35"/>
      <c r="B128" s="498"/>
      <c r="C128" s="499"/>
      <c r="D128" s="499"/>
      <c r="E128" s="499"/>
      <c r="F128" s="499"/>
      <c r="G128" s="499"/>
      <c r="H128" s="499"/>
      <c r="I128" s="499"/>
      <c r="J128" s="499"/>
      <c r="K128" s="499"/>
      <c r="L128" s="499"/>
      <c r="M128" s="499"/>
      <c r="N128" s="499"/>
      <c r="O128" s="500"/>
    </row>
    <row r="129" spans="1:15" x14ac:dyDescent="0.25">
      <c r="A129" s="16"/>
      <c r="B129" s="498"/>
      <c r="C129" s="499"/>
      <c r="D129" s="499"/>
      <c r="E129" s="499"/>
      <c r="F129" s="499"/>
      <c r="G129" s="499"/>
      <c r="H129" s="499"/>
      <c r="I129" s="499"/>
      <c r="J129" s="499"/>
      <c r="K129" s="499"/>
      <c r="L129" s="499"/>
      <c r="M129" s="499"/>
      <c r="N129" s="499"/>
      <c r="O129" s="500"/>
    </row>
    <row r="130" spans="1:15" x14ac:dyDescent="0.25">
      <c r="A130" s="16"/>
      <c r="B130" s="45"/>
      <c r="C130" s="45"/>
      <c r="D130" s="45"/>
      <c r="E130" s="45"/>
      <c r="F130" s="45"/>
      <c r="G130" s="45"/>
      <c r="H130" s="45"/>
      <c r="I130" s="45"/>
      <c r="J130" s="45"/>
      <c r="K130" s="45"/>
      <c r="L130" s="45"/>
      <c r="M130" s="44">
        <f>COUNT(A122:A133)</f>
        <v>0</v>
      </c>
      <c r="N130" s="528" t="s">
        <v>71</v>
      </c>
      <c r="O130" s="529"/>
    </row>
    <row r="131" spans="1:15" x14ac:dyDescent="0.25">
      <c r="A131" s="16"/>
      <c r="B131" s="46"/>
      <c r="C131" s="46"/>
      <c r="D131" s="46"/>
      <c r="E131" s="46"/>
      <c r="F131" s="46"/>
      <c r="G131" s="46"/>
      <c r="H131" s="46"/>
      <c r="I131" s="46"/>
      <c r="J131" s="46"/>
      <c r="K131" s="46"/>
      <c r="L131" s="46"/>
      <c r="M131" s="46"/>
      <c r="N131" s="46"/>
      <c r="O131" s="46"/>
    </row>
    <row r="132" spans="1:15" ht="16.5" thickBot="1" x14ac:dyDescent="0.3">
      <c r="A132" s="16"/>
      <c r="B132" s="45"/>
      <c r="C132" s="45"/>
      <c r="D132" s="45"/>
      <c r="E132" s="45"/>
      <c r="F132" s="45"/>
      <c r="G132" s="45"/>
      <c r="H132" s="45"/>
      <c r="I132" s="45"/>
      <c r="J132" s="45"/>
      <c r="K132" s="45"/>
      <c r="L132" s="45"/>
      <c r="M132" s="45"/>
      <c r="N132" s="45"/>
      <c r="O132" s="45"/>
    </row>
    <row r="133" spans="1:15" ht="16.5" thickBot="1" x14ac:dyDescent="0.3">
      <c r="A133" s="53" t="s">
        <v>499</v>
      </c>
      <c r="B133" s="53"/>
      <c r="C133" s="53"/>
      <c r="D133" s="53"/>
      <c r="E133" s="53"/>
      <c r="F133" s="53"/>
      <c r="G133" s="53"/>
      <c r="H133" s="53"/>
      <c r="I133" s="53"/>
      <c r="J133" s="53"/>
      <c r="K133" s="53"/>
      <c r="L133" s="344"/>
      <c r="M133" s="66"/>
      <c r="N133" s="21"/>
      <c r="O133" s="21"/>
    </row>
    <row r="134" spans="1:15" ht="16.5" thickBot="1" x14ac:dyDescent="0.3">
      <c r="A134" s="45"/>
      <c r="B134" s="361"/>
      <c r="C134" s="361"/>
      <c r="D134" s="361"/>
      <c r="E134" s="361"/>
      <c r="F134" s="361"/>
      <c r="G134" s="361"/>
      <c r="H134" s="361"/>
      <c r="I134" s="361"/>
      <c r="J134" s="361"/>
      <c r="K134" s="361"/>
      <c r="L134" s="361"/>
      <c r="M134" s="26"/>
      <c r="N134" s="26"/>
      <c r="O134" s="26"/>
    </row>
    <row r="135" spans="1:15" ht="16.5" thickBot="1" x14ac:dyDescent="0.3">
      <c r="A135" s="247" t="s">
        <v>52</v>
      </c>
      <c r="B135" s="530" t="s">
        <v>53</v>
      </c>
      <c r="C135" s="531"/>
      <c r="D135" s="531"/>
      <c r="E135" s="531"/>
      <c r="F135" s="531"/>
      <c r="G135" s="531"/>
      <c r="H135" s="531"/>
      <c r="I135" s="531"/>
      <c r="J135" s="531"/>
      <c r="K135" s="532"/>
      <c r="L135" s="533" t="s">
        <v>72</v>
      </c>
      <c r="M135" s="531"/>
      <c r="N135" s="531"/>
      <c r="O135" s="532"/>
    </row>
    <row r="136" spans="1:15" ht="16.5" thickBot="1" x14ac:dyDescent="0.3">
      <c r="A136" s="412">
        <v>42649</v>
      </c>
      <c r="B136" s="413" t="s">
        <v>634</v>
      </c>
      <c r="C136" s="414"/>
      <c r="D136" s="414"/>
      <c r="E136" s="414"/>
      <c r="F136" s="414"/>
      <c r="G136" s="414"/>
      <c r="H136" s="414"/>
      <c r="I136" s="414"/>
      <c r="J136" s="414"/>
      <c r="K136" s="414"/>
      <c r="L136" s="414" t="s">
        <v>290</v>
      </c>
      <c r="M136" s="414" t="s">
        <v>635</v>
      </c>
      <c r="N136" s="414"/>
      <c r="O136" s="414"/>
    </row>
    <row r="137" spans="1:15" x14ac:dyDescent="0.25">
      <c r="A137" s="415">
        <v>42663</v>
      </c>
      <c r="B137" s="413" t="s">
        <v>636</v>
      </c>
      <c r="C137" s="416"/>
      <c r="D137" s="416"/>
      <c r="E137" s="416"/>
      <c r="F137" s="416"/>
      <c r="G137" s="416"/>
      <c r="H137" s="416"/>
      <c r="I137" s="416"/>
      <c r="J137" s="416"/>
      <c r="K137" s="416"/>
      <c r="L137" s="417" t="s">
        <v>288</v>
      </c>
      <c r="M137" s="417" t="s">
        <v>637</v>
      </c>
      <c r="N137" s="417"/>
      <c r="O137" s="417"/>
    </row>
    <row r="138" spans="1:15" ht="19.5" thickBot="1" x14ac:dyDescent="0.3">
      <c r="A138" s="404">
        <v>42667</v>
      </c>
      <c r="B138" s="413" t="s">
        <v>638</v>
      </c>
      <c r="C138" s="414"/>
      <c r="D138" s="414"/>
      <c r="E138" s="414"/>
      <c r="F138" s="414"/>
      <c r="G138" s="414"/>
      <c r="H138" s="414"/>
      <c r="I138" s="414"/>
      <c r="J138" s="414"/>
      <c r="K138" s="414"/>
      <c r="L138" s="414" t="s">
        <v>497</v>
      </c>
      <c r="M138" s="414" t="s">
        <v>145</v>
      </c>
      <c r="N138" s="414"/>
      <c r="O138" s="414"/>
    </row>
    <row r="139" spans="1:15" ht="16.5" thickBot="1" x14ac:dyDescent="0.3">
      <c r="A139" s="415">
        <v>42740</v>
      </c>
      <c r="B139" s="413" t="s">
        <v>639</v>
      </c>
      <c r="C139" s="416"/>
      <c r="D139" s="416"/>
      <c r="E139" s="416"/>
      <c r="F139" s="416"/>
      <c r="G139" s="416"/>
      <c r="H139" s="416"/>
      <c r="I139" s="416"/>
      <c r="J139" s="416"/>
      <c r="K139" s="416"/>
      <c r="L139" s="417" t="s">
        <v>288</v>
      </c>
      <c r="M139" s="417"/>
      <c r="N139" s="417"/>
      <c r="O139" s="417"/>
    </row>
    <row r="140" spans="1:15" x14ac:dyDescent="0.25">
      <c r="A140" s="415">
        <v>42746</v>
      </c>
      <c r="B140" s="413" t="s">
        <v>303</v>
      </c>
      <c r="C140" s="416"/>
      <c r="D140" s="416"/>
      <c r="E140" s="416"/>
      <c r="F140" s="416"/>
      <c r="G140" s="416"/>
      <c r="H140" s="416"/>
      <c r="I140" s="416"/>
      <c r="J140" s="416"/>
      <c r="K140" s="416"/>
      <c r="L140" s="417" t="s">
        <v>288</v>
      </c>
      <c r="M140" s="417"/>
      <c r="N140" s="417"/>
      <c r="O140" s="417"/>
    </row>
    <row r="141" spans="1:15" x14ac:dyDescent="0.25">
      <c r="A141" s="418">
        <v>42747</v>
      </c>
      <c r="B141" s="413" t="s">
        <v>640</v>
      </c>
      <c r="C141" s="416"/>
      <c r="D141" s="416"/>
      <c r="E141" s="416"/>
      <c r="F141" s="416"/>
      <c r="G141" s="416"/>
      <c r="H141" s="416"/>
      <c r="I141" s="416"/>
      <c r="J141" s="416"/>
      <c r="K141" s="416"/>
      <c r="L141" s="416" t="s">
        <v>293</v>
      </c>
      <c r="M141" s="416"/>
      <c r="N141" s="416"/>
      <c r="O141" s="416"/>
    </row>
    <row r="142" spans="1:15" x14ac:dyDescent="0.25">
      <c r="A142" s="412">
        <v>42417</v>
      </c>
      <c r="B142" s="414" t="s">
        <v>641</v>
      </c>
      <c r="C142" s="414"/>
      <c r="D142" s="414"/>
      <c r="E142" s="414"/>
      <c r="F142" s="414"/>
      <c r="G142" s="414"/>
      <c r="H142" s="414"/>
      <c r="I142" s="414"/>
      <c r="J142" s="414"/>
      <c r="K142" s="414"/>
      <c r="L142" s="414" t="s">
        <v>382</v>
      </c>
      <c r="M142" s="414"/>
      <c r="N142" s="414"/>
      <c r="O142" s="414"/>
    </row>
    <row r="143" spans="1:15" x14ac:dyDescent="0.25">
      <c r="A143" s="412">
        <v>42418</v>
      </c>
      <c r="B143" s="413" t="s">
        <v>642</v>
      </c>
      <c r="C143" s="414"/>
      <c r="D143" s="414"/>
      <c r="E143" s="414"/>
      <c r="F143" s="414"/>
      <c r="G143" s="414"/>
      <c r="H143" s="414"/>
      <c r="I143" s="414"/>
      <c r="J143" s="414"/>
      <c r="K143" s="414"/>
      <c r="L143" s="414" t="s">
        <v>382</v>
      </c>
      <c r="M143" s="414"/>
      <c r="N143" s="414"/>
      <c r="O143" s="414"/>
    </row>
    <row r="144" spans="1:15" ht="16.5" thickBot="1" x14ac:dyDescent="0.3">
      <c r="A144" s="412">
        <v>42816</v>
      </c>
      <c r="B144" s="419" t="s">
        <v>643</v>
      </c>
      <c r="C144" s="414"/>
      <c r="D144" s="414"/>
      <c r="E144" s="414"/>
      <c r="F144" s="414"/>
      <c r="G144" s="414"/>
      <c r="H144" s="414"/>
      <c r="I144" s="414"/>
      <c r="J144" s="414"/>
      <c r="K144" s="414"/>
      <c r="L144" s="414" t="s">
        <v>644</v>
      </c>
      <c r="M144" s="414"/>
      <c r="N144" s="414"/>
      <c r="O144" s="414"/>
    </row>
    <row r="145" spans="1:15" ht="16.5" thickBot="1" x14ac:dyDescent="0.3">
      <c r="A145" s="245"/>
      <c r="B145" s="21"/>
      <c r="C145" s="21"/>
      <c r="D145" s="21"/>
      <c r="E145" s="21"/>
      <c r="F145" s="21"/>
      <c r="G145" s="21"/>
      <c r="H145" s="21"/>
      <c r="I145" s="21"/>
      <c r="J145" s="21"/>
      <c r="K145" s="21"/>
      <c r="L145" s="345"/>
      <c r="M145" s="345"/>
      <c r="N145" s="345"/>
      <c r="O145" s="345"/>
    </row>
    <row r="146" spans="1:15" ht="16.5" thickBot="1" x14ac:dyDescent="0.3">
      <c r="A146" s="245"/>
      <c r="B146" s="21"/>
      <c r="C146" s="21"/>
      <c r="D146" s="21"/>
      <c r="E146" s="21"/>
      <c r="F146" s="21"/>
      <c r="G146" s="21"/>
      <c r="H146" s="21"/>
      <c r="I146" s="21"/>
      <c r="J146" s="21"/>
      <c r="K146" s="21"/>
      <c r="L146" s="345"/>
      <c r="M146" s="345"/>
      <c r="N146" s="345"/>
      <c r="O146" s="345"/>
    </row>
    <row r="147" spans="1:15" ht="16.5" thickBot="1" x14ac:dyDescent="0.3">
      <c r="A147" s="245"/>
      <c r="B147" s="21"/>
      <c r="C147" s="21"/>
      <c r="D147" s="21"/>
      <c r="E147" s="21"/>
      <c r="F147" s="21"/>
      <c r="G147" s="21"/>
      <c r="H147" s="21"/>
      <c r="I147" s="21"/>
      <c r="J147" s="21"/>
      <c r="K147" s="21"/>
      <c r="L147" s="345"/>
      <c r="M147" s="345"/>
      <c r="N147" s="345"/>
      <c r="O147" s="345"/>
    </row>
    <row r="148" spans="1:15" x14ac:dyDescent="0.25">
      <c r="A148" s="245"/>
      <c r="B148" s="21"/>
      <c r="C148" s="21"/>
      <c r="D148" s="21"/>
      <c r="E148" s="21"/>
      <c r="F148" s="21"/>
      <c r="G148" s="21"/>
      <c r="H148" s="21"/>
      <c r="I148" s="21"/>
      <c r="J148" s="21"/>
      <c r="K148" s="21"/>
      <c r="L148" s="345"/>
      <c r="M148" s="345"/>
      <c r="N148" s="345"/>
      <c r="O148" s="345"/>
    </row>
    <row r="149" spans="1:15" ht="16.5" thickBot="1" x14ac:dyDescent="0.3">
      <c r="A149" s="16"/>
      <c r="B149" s="16"/>
      <c r="C149" s="420"/>
      <c r="D149" s="421"/>
      <c r="E149" s="420"/>
      <c r="F149" s="420"/>
      <c r="G149" s="420"/>
      <c r="H149" s="241"/>
      <c r="I149" s="422"/>
      <c r="J149" s="423"/>
      <c r="K149" s="16"/>
      <c r="L149" s="424"/>
      <c r="M149" s="425"/>
      <c r="N149" s="425"/>
      <c r="O149" s="424"/>
    </row>
    <row r="150" spans="1:15" ht="16.5" thickBot="1" x14ac:dyDescent="0.3">
      <c r="A150" s="245"/>
      <c r="B150" s="21"/>
      <c r="C150" s="21"/>
      <c r="D150" s="21"/>
      <c r="E150" s="21"/>
      <c r="F150" s="21"/>
      <c r="G150" s="21"/>
      <c r="H150" s="247"/>
      <c r="I150" s="247"/>
      <c r="J150" s="247"/>
      <c r="K150" s="247"/>
      <c r="L150" s="247"/>
      <c r="M150" s="247"/>
      <c r="N150" s="345"/>
      <c r="O150" s="345"/>
    </row>
    <row r="151" spans="1:15" ht="16.5" thickBot="1" x14ac:dyDescent="0.3">
      <c r="A151" s="245"/>
      <c r="B151" s="21"/>
      <c r="C151" s="21"/>
      <c r="D151" s="21"/>
      <c r="E151" s="21"/>
      <c r="F151" s="21"/>
      <c r="G151" s="21"/>
      <c r="H151" s="247"/>
      <c r="I151" s="247"/>
      <c r="J151" s="247"/>
      <c r="K151" s="247"/>
      <c r="L151" s="247"/>
      <c r="M151" s="247"/>
      <c r="N151" s="345"/>
      <c r="O151" s="345"/>
    </row>
    <row r="152" spans="1:15" ht="16.5" thickBot="1" x14ac:dyDescent="0.3">
      <c r="A152" s="248"/>
      <c r="B152" s="21"/>
      <c r="C152" s="21"/>
      <c r="D152" s="21"/>
      <c r="E152" s="21"/>
      <c r="F152" s="21"/>
      <c r="G152" s="21"/>
      <c r="H152" s="247"/>
      <c r="I152" s="247"/>
      <c r="J152" s="247"/>
      <c r="K152" s="247"/>
      <c r="L152" s="247"/>
      <c r="M152" s="247"/>
      <c r="N152" s="345"/>
      <c r="O152" s="345"/>
    </row>
    <row r="153" spans="1:15" ht="16.5" thickBot="1" x14ac:dyDescent="0.3">
      <c r="A153" s="245"/>
      <c r="B153" s="21"/>
      <c r="C153" s="21"/>
      <c r="D153" s="21"/>
      <c r="E153" s="21"/>
      <c r="F153" s="21"/>
      <c r="G153" s="21"/>
      <c r="H153" s="247"/>
      <c r="I153" s="247"/>
      <c r="J153" s="247"/>
      <c r="K153" s="247"/>
      <c r="L153" s="247"/>
      <c r="M153" s="247"/>
      <c r="N153" s="345"/>
      <c r="O153" s="345"/>
    </row>
    <row r="154" spans="1:15" ht="16.5" thickBot="1" x14ac:dyDescent="0.3">
      <c r="A154" s="248"/>
      <c r="B154" s="247"/>
      <c r="C154" s="21"/>
      <c r="D154" s="21"/>
      <c r="E154" s="21"/>
      <c r="F154" s="21"/>
      <c r="G154" s="21"/>
      <c r="H154" s="247"/>
      <c r="I154" s="247"/>
      <c r="J154" s="247"/>
      <c r="K154" s="247"/>
      <c r="L154" s="247"/>
      <c r="M154" s="247"/>
      <c r="N154" s="246"/>
      <c r="O154" s="345"/>
    </row>
    <row r="155" spans="1:15" ht="16.5" thickBot="1" x14ac:dyDescent="0.3">
      <c r="A155" s="248"/>
      <c r="B155" s="247"/>
      <c r="C155" s="247"/>
      <c r="D155" s="247"/>
      <c r="E155" s="247"/>
      <c r="F155" s="247"/>
      <c r="G155" s="247"/>
      <c r="H155" s="247"/>
      <c r="I155" s="247"/>
      <c r="J155" s="247"/>
      <c r="K155" s="247"/>
      <c r="L155" s="247"/>
      <c r="M155" s="247"/>
      <c r="N155" s="345"/>
      <c r="O155" s="345"/>
    </row>
    <row r="156" spans="1:15" ht="16.5" thickBot="1" x14ac:dyDescent="0.3">
      <c r="A156" s="245"/>
      <c r="B156" s="247"/>
      <c r="C156" s="247"/>
      <c r="D156" s="247"/>
      <c r="E156" s="247"/>
      <c r="F156" s="247"/>
      <c r="G156" s="247"/>
      <c r="H156" s="247"/>
      <c r="I156" s="247"/>
      <c r="J156" s="247"/>
      <c r="K156" s="247"/>
      <c r="L156" s="247"/>
      <c r="M156" s="247"/>
      <c r="N156" s="345"/>
      <c r="O156" s="345"/>
    </row>
    <row r="157" spans="1:15" ht="16.5" thickBot="1" x14ac:dyDescent="0.3">
      <c r="A157" s="245"/>
      <c r="B157" s="247"/>
      <c r="C157" s="247"/>
      <c r="D157" s="247"/>
      <c r="E157" s="247"/>
      <c r="F157" s="247"/>
      <c r="G157" s="247"/>
      <c r="H157" s="247"/>
      <c r="I157" s="247"/>
      <c r="J157" s="247"/>
      <c r="K157" s="247"/>
      <c r="L157" s="247"/>
      <c r="M157" s="247"/>
      <c r="N157" s="345"/>
      <c r="O157" s="345"/>
    </row>
    <row r="158" spans="1:15" ht="18.75" thickBot="1" x14ac:dyDescent="0.3">
      <c r="A158" s="248"/>
      <c r="B158" s="247"/>
      <c r="C158" s="247"/>
      <c r="D158" s="247"/>
      <c r="E158" s="247"/>
      <c r="F158" s="247"/>
      <c r="G158" s="247"/>
      <c r="H158" s="247"/>
      <c r="I158" s="247"/>
      <c r="J158" s="247"/>
      <c r="K158" s="247"/>
      <c r="L158" s="247"/>
      <c r="M158" s="247"/>
      <c r="N158" s="345"/>
      <c r="O158" s="249"/>
    </row>
    <row r="159" spans="1:15" ht="18.75" thickBot="1" x14ac:dyDescent="0.3">
      <c r="A159" s="248"/>
      <c r="B159" s="247"/>
      <c r="C159" s="247"/>
      <c r="D159" s="247"/>
      <c r="E159" s="247"/>
      <c r="F159" s="247"/>
      <c r="G159" s="247"/>
      <c r="H159" s="247"/>
      <c r="I159" s="247"/>
      <c r="J159" s="247"/>
      <c r="K159" s="247"/>
      <c r="L159" s="247"/>
      <c r="M159" s="247"/>
      <c r="N159" s="345"/>
      <c r="O159" s="249"/>
    </row>
    <row r="160" spans="1:15" ht="18.75" thickBot="1" x14ac:dyDescent="0.3">
      <c r="A160" s="248"/>
      <c r="B160" s="247"/>
      <c r="C160" s="247"/>
      <c r="D160" s="247"/>
      <c r="E160" s="247"/>
      <c r="F160" s="247"/>
      <c r="G160" s="247"/>
      <c r="H160" s="247"/>
      <c r="I160" s="247"/>
      <c r="J160" s="247"/>
      <c r="K160" s="247"/>
      <c r="L160" s="247"/>
      <c r="M160" s="247"/>
      <c r="N160" s="345"/>
      <c r="O160" s="249"/>
    </row>
    <row r="161" spans="1:15" ht="18.75" thickBot="1" x14ac:dyDescent="0.3">
      <c r="A161" s="248"/>
      <c r="B161" s="247"/>
      <c r="C161" s="247"/>
      <c r="D161" s="247"/>
      <c r="E161" s="247"/>
      <c r="F161" s="247"/>
      <c r="G161" s="247"/>
      <c r="H161" s="247"/>
      <c r="I161" s="247"/>
      <c r="J161" s="247"/>
      <c r="K161" s="247"/>
      <c r="L161" s="247"/>
      <c r="M161" s="247"/>
      <c r="N161" s="345"/>
      <c r="O161" s="249"/>
    </row>
    <row r="162" spans="1:15" ht="18.75" thickBot="1" x14ac:dyDescent="0.3">
      <c r="A162" s="248"/>
      <c r="B162" s="247"/>
      <c r="C162" s="247"/>
      <c r="D162" s="247"/>
      <c r="E162" s="247"/>
      <c r="F162" s="247"/>
      <c r="G162" s="247"/>
      <c r="H162" s="247"/>
      <c r="I162" s="247"/>
      <c r="J162" s="247"/>
      <c r="K162" s="247"/>
      <c r="L162" s="247"/>
      <c r="M162" s="247"/>
      <c r="N162" s="345"/>
      <c r="O162" s="249"/>
    </row>
    <row r="163" spans="1:15" ht="18.75" thickBot="1" x14ac:dyDescent="0.3">
      <c r="A163" s="248"/>
      <c r="B163" s="247"/>
      <c r="C163" s="247"/>
      <c r="D163" s="247"/>
      <c r="E163" s="247"/>
      <c r="F163" s="247"/>
      <c r="G163" s="247"/>
      <c r="H163" s="247"/>
      <c r="I163" s="247"/>
      <c r="J163" s="247"/>
      <c r="K163" s="247"/>
      <c r="L163" s="247"/>
      <c r="M163" s="247"/>
      <c r="N163" s="345"/>
      <c r="O163" s="249"/>
    </row>
    <row r="164" spans="1:15" ht="18.75" thickBot="1" x14ac:dyDescent="0.3">
      <c r="A164" s="245"/>
      <c r="B164" s="247"/>
      <c r="C164" s="247"/>
      <c r="D164" s="247"/>
      <c r="E164" s="247"/>
      <c r="F164" s="247"/>
      <c r="G164" s="247"/>
      <c r="H164" s="247"/>
      <c r="I164" s="247"/>
      <c r="J164" s="247"/>
      <c r="K164" s="247"/>
      <c r="L164" s="247"/>
      <c r="M164" s="247"/>
      <c r="N164" s="345"/>
      <c r="O164" s="249"/>
    </row>
    <row r="165" spans="1:15" ht="16.5" thickBot="1" x14ac:dyDescent="0.3">
      <c r="A165" s="245"/>
      <c r="B165" s="247"/>
      <c r="C165" s="247"/>
      <c r="D165" s="247"/>
      <c r="E165" s="247"/>
      <c r="F165" s="247"/>
      <c r="G165" s="247"/>
      <c r="H165" s="247"/>
      <c r="I165" s="247"/>
      <c r="J165" s="247"/>
      <c r="K165" s="247"/>
      <c r="L165" s="247"/>
      <c r="M165" s="247"/>
      <c r="N165" s="345"/>
      <c r="O165" s="345"/>
    </row>
    <row r="166" spans="1:15" ht="16.5" thickBot="1" x14ac:dyDescent="0.3">
      <c r="A166" s="245"/>
      <c r="B166" s="21"/>
      <c r="C166" s="21"/>
      <c r="D166" s="21"/>
      <c r="E166" s="21"/>
      <c r="F166" s="21"/>
      <c r="G166" s="21"/>
      <c r="H166" s="21"/>
      <c r="I166" s="21"/>
      <c r="J166" s="21"/>
      <c r="K166" s="21"/>
      <c r="L166" s="345"/>
      <c r="M166" s="345"/>
      <c r="N166" s="345"/>
      <c r="O166" s="345"/>
    </row>
    <row r="167" spans="1:15" ht="16.5" thickBot="1" x14ac:dyDescent="0.3">
      <c r="A167" s="250"/>
      <c r="B167" s="21"/>
      <c r="C167" s="21"/>
      <c r="D167" s="21"/>
      <c r="E167" s="21"/>
      <c r="F167" s="21"/>
      <c r="G167" s="21"/>
      <c r="H167" s="21"/>
      <c r="I167" s="21"/>
      <c r="J167" s="21"/>
      <c r="K167" s="21"/>
      <c r="L167" s="345"/>
      <c r="M167" s="345"/>
      <c r="N167" s="345"/>
      <c r="O167" s="345"/>
    </row>
    <row r="168" spans="1:15" ht="16.5" thickBot="1" x14ac:dyDescent="0.3">
      <c r="A168" s="250"/>
      <c r="B168" s="21"/>
      <c r="C168" s="21"/>
      <c r="D168" s="21"/>
      <c r="E168" s="21"/>
      <c r="F168" s="21"/>
      <c r="G168" s="21"/>
      <c r="H168" s="21"/>
      <c r="I168" s="21"/>
      <c r="J168" s="21"/>
      <c r="K168" s="21"/>
      <c r="L168" s="345"/>
      <c r="M168" s="345"/>
      <c r="N168" s="345"/>
      <c r="O168" s="345"/>
    </row>
    <row r="169" spans="1:15" ht="16.5" thickBot="1" x14ac:dyDescent="0.3">
      <c r="A169" s="251"/>
      <c r="B169" s="21"/>
      <c r="C169" s="21"/>
      <c r="D169" s="21"/>
      <c r="E169" s="21"/>
      <c r="F169" s="21"/>
      <c r="G169" s="21"/>
      <c r="H169" s="21"/>
      <c r="I169" s="21"/>
      <c r="J169" s="21"/>
      <c r="K169" s="21"/>
      <c r="L169" s="345"/>
      <c r="M169" s="345"/>
      <c r="N169" s="345"/>
      <c r="O169" s="345"/>
    </row>
    <row r="170" spans="1:15" ht="18.75" thickBot="1" x14ac:dyDescent="0.3">
      <c r="A170" s="251"/>
      <c r="B170" s="21"/>
      <c r="C170" s="21"/>
      <c r="D170" s="249"/>
      <c r="E170" s="21"/>
      <c r="F170" s="21"/>
      <c r="G170" s="21"/>
      <c r="H170" s="21"/>
      <c r="I170" s="21"/>
      <c r="J170" s="21"/>
      <c r="K170" s="21"/>
      <c r="L170" s="345"/>
      <c r="M170" s="345"/>
      <c r="N170" s="345"/>
      <c r="O170" s="345"/>
    </row>
    <row r="171" spans="1:15" ht="18.75" thickBot="1" x14ac:dyDescent="0.3">
      <c r="A171" s="245"/>
      <c r="B171" s="21"/>
      <c r="C171" s="21"/>
      <c r="D171" s="252"/>
      <c r="E171" s="21"/>
      <c r="F171" s="21"/>
      <c r="G171" s="21"/>
      <c r="H171" s="21"/>
      <c r="I171" s="21"/>
      <c r="J171" s="21"/>
      <c r="K171" s="21"/>
      <c r="L171" s="345"/>
      <c r="M171" s="345"/>
      <c r="N171" s="345"/>
      <c r="O171" s="345"/>
    </row>
    <row r="172" spans="1:15" ht="18.75" thickBot="1" x14ac:dyDescent="0.3">
      <c r="A172" s="245"/>
      <c r="B172" s="21"/>
      <c r="C172" s="21"/>
      <c r="D172" s="252"/>
      <c r="E172" s="21"/>
      <c r="F172" s="21"/>
      <c r="G172" s="21"/>
      <c r="H172" s="21"/>
      <c r="I172" s="21"/>
      <c r="J172" s="21"/>
      <c r="K172" s="21"/>
      <c r="L172" s="345"/>
      <c r="M172" s="345"/>
      <c r="N172" s="345"/>
      <c r="O172" s="345"/>
    </row>
    <row r="173" spans="1:15" ht="18.75" thickBot="1" x14ac:dyDescent="0.3">
      <c r="A173" s="245"/>
      <c r="B173" s="246"/>
      <c r="C173" s="21"/>
      <c r="D173" s="252"/>
      <c r="E173" s="21"/>
      <c r="F173" s="21"/>
      <c r="G173" s="21"/>
      <c r="H173" s="21"/>
      <c r="I173" s="21"/>
      <c r="J173" s="21"/>
      <c r="K173" s="21"/>
      <c r="L173" s="345"/>
      <c r="M173" s="345"/>
      <c r="N173" s="345"/>
      <c r="O173" s="345"/>
    </row>
    <row r="174" spans="1:15" ht="18.75" thickBot="1" x14ac:dyDescent="0.3">
      <c r="A174" s="245"/>
      <c r="B174" s="45"/>
      <c r="C174" s="45"/>
      <c r="D174" s="252"/>
      <c r="E174" s="45"/>
      <c r="F174" s="45"/>
      <c r="G174" s="45"/>
      <c r="H174" s="45"/>
      <c r="I174" s="45"/>
      <c r="J174" s="45"/>
      <c r="K174" s="45"/>
      <c r="L174" s="45"/>
      <c r="M174" s="44">
        <f>COUNT(A137:A177)</f>
        <v>8</v>
      </c>
      <c r="N174" s="528" t="s">
        <v>74</v>
      </c>
      <c r="O174" s="534"/>
    </row>
    <row r="175" spans="1:15" ht="16.5" thickBot="1" x14ac:dyDescent="0.3">
      <c r="A175" s="245"/>
      <c r="B175" s="46"/>
      <c r="C175" s="46"/>
      <c r="D175" s="46"/>
      <c r="E175" s="46"/>
      <c r="F175" s="46"/>
      <c r="G175" s="46"/>
      <c r="H175" s="46"/>
      <c r="I175" s="46"/>
      <c r="J175" s="46"/>
      <c r="K175" s="46"/>
      <c r="L175" s="46"/>
      <c r="M175" s="46"/>
      <c r="N175" s="46"/>
      <c r="O175" s="46"/>
    </row>
    <row r="176" spans="1:15" ht="16.5" thickBot="1" x14ac:dyDescent="0.3">
      <c r="A176" s="245"/>
      <c r="B176" s="78"/>
      <c r="C176" s="45"/>
      <c r="D176" s="45"/>
      <c r="E176" s="45"/>
      <c r="F176" s="45"/>
      <c r="G176" s="45"/>
      <c r="H176" s="45"/>
      <c r="I176" s="45"/>
      <c r="J176" s="45"/>
      <c r="K176" s="45"/>
      <c r="L176" s="45"/>
      <c r="M176" s="45"/>
      <c r="N176" s="79"/>
      <c r="O176" s="79"/>
    </row>
    <row r="177" spans="1:15" ht="16.5" thickBot="1" x14ac:dyDescent="0.3">
      <c r="A177" s="346" t="s">
        <v>502</v>
      </c>
      <c r="B177" s="21"/>
      <c r="C177" s="339"/>
      <c r="D177" s="345"/>
      <c r="E177" s="339"/>
      <c r="F177" s="345"/>
      <c r="G177" s="345"/>
      <c r="H177" s="345"/>
      <c r="I177" s="345"/>
      <c r="J177" s="345"/>
      <c r="K177" s="345"/>
      <c r="L177" s="345"/>
      <c r="M177" s="82"/>
      <c r="N177" s="21"/>
      <c r="O177" s="21"/>
    </row>
    <row r="178" spans="1:15" ht="16.5" thickBot="1" x14ac:dyDescent="0.3">
      <c r="A178" s="45"/>
      <c r="B178" s="84"/>
      <c r="C178" s="21"/>
      <c r="D178" s="84"/>
      <c r="E178" s="21"/>
      <c r="F178" s="84"/>
      <c r="G178" s="84"/>
      <c r="H178" s="84"/>
      <c r="I178" s="84"/>
      <c r="J178" s="84"/>
      <c r="K178" s="84"/>
      <c r="L178" s="84"/>
      <c r="M178" s="21"/>
      <c r="N178" s="21"/>
      <c r="O178" s="21"/>
    </row>
    <row r="179" spans="1:15" ht="16.5" thickBot="1" x14ac:dyDescent="0.3">
      <c r="A179" s="85" t="s">
        <v>52</v>
      </c>
      <c r="B179" s="535" t="s">
        <v>69</v>
      </c>
      <c r="C179" s="531"/>
      <c r="D179" s="531"/>
      <c r="E179" s="531"/>
      <c r="F179" s="531"/>
      <c r="G179" s="531"/>
      <c r="H179" s="531"/>
      <c r="I179" s="531"/>
      <c r="J179" s="531"/>
      <c r="K179" s="531"/>
      <c r="L179" s="531"/>
      <c r="M179" s="531"/>
      <c r="N179" s="531"/>
      <c r="O179" s="532"/>
    </row>
    <row r="180" spans="1:15" ht="16.5" thickBot="1" x14ac:dyDescent="0.3">
      <c r="A180" s="426">
        <v>42649</v>
      </c>
      <c r="B180" s="427" t="s">
        <v>645</v>
      </c>
      <c r="C180" s="428"/>
      <c r="D180" s="429"/>
      <c r="E180" s="429"/>
      <c r="F180" s="21"/>
      <c r="G180" s="21"/>
      <c r="H180" s="21"/>
      <c r="I180" s="21"/>
      <c r="J180" s="21"/>
      <c r="K180" s="21"/>
      <c r="L180" s="345"/>
      <c r="M180" s="345"/>
      <c r="N180" s="21"/>
      <c r="O180" s="21"/>
    </row>
    <row r="181" spans="1:15" ht="16.5" thickBot="1" x14ac:dyDescent="0.3">
      <c r="A181" s="430">
        <v>42811</v>
      </c>
      <c r="B181" s="431" t="s">
        <v>646</v>
      </c>
      <c r="C181" s="429"/>
      <c r="D181" s="429"/>
      <c r="E181" s="429"/>
      <c r="F181" s="21"/>
      <c r="G181" s="21"/>
      <c r="H181" s="21"/>
      <c r="I181" s="21"/>
      <c r="J181" s="21"/>
      <c r="K181" s="21"/>
      <c r="L181" s="345"/>
      <c r="M181" s="345"/>
      <c r="N181" s="332"/>
      <c r="O181" s="16"/>
    </row>
    <row r="182" spans="1:15" ht="16.5" thickBot="1" x14ac:dyDescent="0.3">
      <c r="A182" s="430">
        <v>42812</v>
      </c>
      <c r="B182" s="431" t="s">
        <v>647</v>
      </c>
      <c r="C182" s="429"/>
      <c r="D182" s="429"/>
      <c r="E182" s="429"/>
      <c r="F182" s="21"/>
      <c r="G182" s="21"/>
      <c r="H182" s="21"/>
      <c r="I182" s="21"/>
      <c r="J182" s="21"/>
      <c r="K182" s="21"/>
      <c r="L182" s="345"/>
      <c r="M182" s="345"/>
      <c r="N182" s="332"/>
      <c r="O182" s="16"/>
    </row>
    <row r="183" spans="1:15" ht="16.5" thickBot="1" x14ac:dyDescent="0.3">
      <c r="A183" s="430">
        <v>42818</v>
      </c>
      <c r="B183" s="431" t="s">
        <v>648</v>
      </c>
      <c r="C183" s="429"/>
      <c r="D183" s="429"/>
      <c r="E183" s="429"/>
      <c r="F183" s="332"/>
      <c r="G183" s="332"/>
      <c r="H183" s="332"/>
      <c r="I183" s="332"/>
      <c r="J183" s="332"/>
      <c r="K183" s="332"/>
      <c r="L183" s="332"/>
      <c r="M183" s="332"/>
      <c r="N183" s="332"/>
      <c r="O183" s="16"/>
    </row>
    <row r="184" spans="1:15" ht="16.5" thickBot="1" x14ac:dyDescent="0.3">
      <c r="A184" s="430">
        <v>42809</v>
      </c>
      <c r="B184" s="431" t="s">
        <v>649</v>
      </c>
      <c r="C184" s="429"/>
      <c r="D184" s="429"/>
      <c r="E184" s="429"/>
      <c r="F184" s="21"/>
      <c r="G184" s="332"/>
      <c r="H184" s="332"/>
      <c r="I184" s="332"/>
      <c r="J184" s="332"/>
      <c r="K184" s="332"/>
      <c r="L184" s="332"/>
      <c r="M184" s="332"/>
      <c r="N184" s="332"/>
      <c r="O184" s="16"/>
    </row>
    <row r="185" spans="1:15" x14ac:dyDescent="0.25">
      <c r="A185" s="430">
        <v>42826</v>
      </c>
      <c r="B185" s="431" t="s">
        <v>650</v>
      </c>
      <c r="C185" s="429"/>
      <c r="D185" s="432"/>
      <c r="E185" s="432"/>
      <c r="F185" s="21"/>
      <c r="G185" s="21"/>
      <c r="H185" s="21"/>
      <c r="I185" s="21"/>
      <c r="J185" s="21"/>
      <c r="K185" s="21"/>
      <c r="L185" s="345"/>
      <c r="M185" s="345"/>
      <c r="N185" s="345"/>
      <c r="O185" s="16"/>
    </row>
    <row r="186" spans="1:15" x14ac:dyDescent="0.25">
      <c r="A186" s="433">
        <v>42833</v>
      </c>
      <c r="B186" s="431" t="s">
        <v>651</v>
      </c>
      <c r="C186" s="432"/>
      <c r="D186" s="432"/>
      <c r="E186" s="432"/>
      <c r="F186" s="16"/>
      <c r="G186" s="16"/>
      <c r="H186" s="16"/>
      <c r="I186" s="16"/>
      <c r="J186" s="16"/>
      <c r="K186" s="16"/>
      <c r="L186" s="16"/>
      <c r="M186" s="16"/>
      <c r="N186" s="16"/>
      <c r="O186" s="363"/>
    </row>
    <row r="187" spans="1:15" ht="16.5" thickBot="1" x14ac:dyDescent="0.3">
      <c r="A187" s="247"/>
      <c r="B187" s="247"/>
      <c r="C187" s="247"/>
      <c r="D187" s="247"/>
      <c r="E187" s="247"/>
      <c r="F187" s="16"/>
      <c r="G187" s="16"/>
      <c r="H187" s="16"/>
      <c r="I187" s="16"/>
      <c r="J187" s="16"/>
      <c r="K187" s="16"/>
      <c r="L187" s="16"/>
      <c r="M187" s="16"/>
      <c r="N187" s="16"/>
      <c r="O187" s="363"/>
    </row>
    <row r="188" spans="1:15" ht="16.5" thickBot="1" x14ac:dyDescent="0.3">
      <c r="A188" s="16"/>
      <c r="B188" s="16"/>
      <c r="C188" s="16"/>
      <c r="D188" s="247"/>
      <c r="E188" s="247"/>
      <c r="F188" s="16"/>
      <c r="G188" s="16"/>
      <c r="H188" s="16"/>
      <c r="I188" s="16"/>
      <c r="J188" s="16"/>
      <c r="K188" s="16"/>
      <c r="L188" s="16"/>
      <c r="M188" s="16"/>
      <c r="N188" s="16"/>
      <c r="O188" s="345"/>
    </row>
    <row r="189" spans="1:15" x14ac:dyDescent="0.25">
      <c r="A189" s="247"/>
      <c r="B189" s="247"/>
      <c r="C189" s="247"/>
      <c r="D189" s="247"/>
      <c r="E189" s="247"/>
      <c r="F189" s="16"/>
      <c r="G189" s="16"/>
      <c r="H189" s="16"/>
      <c r="I189" s="16"/>
      <c r="J189" s="16"/>
      <c r="K189" s="16"/>
      <c r="L189" s="16"/>
      <c r="M189" s="16"/>
      <c r="N189" s="16"/>
      <c r="O189" s="340"/>
    </row>
    <row r="190" spans="1:15" x14ac:dyDescent="0.25">
      <c r="A190" s="35"/>
      <c r="B190" s="498"/>
      <c r="C190" s="499"/>
      <c r="D190" s="499"/>
      <c r="E190" s="499"/>
      <c r="F190" s="499"/>
      <c r="G190" s="499"/>
      <c r="H190" s="499"/>
      <c r="I190" s="499"/>
      <c r="J190" s="499"/>
      <c r="K190" s="499"/>
      <c r="L190" s="499"/>
      <c r="M190" s="499"/>
      <c r="N190" s="499"/>
      <c r="O190" s="500"/>
    </row>
    <row r="191" spans="1:15" x14ac:dyDescent="0.25">
      <c r="A191" s="16"/>
      <c r="B191" s="45"/>
      <c r="C191" s="45"/>
      <c r="D191" s="45"/>
      <c r="E191" s="45"/>
      <c r="F191" s="45"/>
      <c r="G191" s="45"/>
      <c r="H191" s="45"/>
      <c r="I191" s="45"/>
      <c r="J191" s="45"/>
      <c r="K191" s="45"/>
      <c r="L191" s="45"/>
      <c r="M191" s="44">
        <f>COUNT(A181:A190)</f>
        <v>6</v>
      </c>
      <c r="N191" s="528" t="s">
        <v>75</v>
      </c>
      <c r="O191" s="534"/>
    </row>
    <row r="192" spans="1:15" x14ac:dyDescent="0.25">
      <c r="A192" s="16"/>
      <c r="B192" s="45"/>
      <c r="C192" s="45"/>
      <c r="D192" s="45"/>
      <c r="E192" s="45"/>
      <c r="F192" s="45"/>
      <c r="G192" s="45"/>
      <c r="H192" s="45"/>
      <c r="I192" s="45"/>
      <c r="J192" s="45"/>
      <c r="K192" s="86"/>
      <c r="L192" s="86"/>
      <c r="M192" s="349"/>
      <c r="N192" s="87"/>
      <c r="O192" s="87"/>
    </row>
    <row r="193" spans="1:15" ht="16.5" thickBot="1" x14ac:dyDescent="0.3">
      <c r="A193" s="16"/>
      <c r="B193" s="45"/>
      <c r="C193" s="45"/>
      <c r="D193" s="45"/>
      <c r="E193" s="45"/>
      <c r="F193" s="45"/>
      <c r="G193" s="79"/>
      <c r="H193" s="45"/>
      <c r="I193" s="45"/>
      <c r="J193" s="45"/>
      <c r="K193" s="45"/>
      <c r="L193" s="45"/>
      <c r="M193" s="45"/>
      <c r="N193" s="45"/>
      <c r="O193" s="45"/>
    </row>
    <row r="194" spans="1:15" x14ac:dyDescent="0.25">
      <c r="A194" s="88" t="s">
        <v>652</v>
      </c>
      <c r="B194" s="89"/>
      <c r="C194" s="89"/>
      <c r="D194" s="89"/>
      <c r="E194" s="89"/>
      <c r="F194" s="90"/>
      <c r="G194" s="348"/>
      <c r="H194" s="348"/>
      <c r="I194" s="348"/>
      <c r="J194" s="348"/>
      <c r="K194" s="348"/>
      <c r="L194" s="348"/>
      <c r="M194" s="348"/>
      <c r="N194" s="348"/>
      <c r="O194" s="348"/>
    </row>
    <row r="195" spans="1:15" ht="16.5" thickBot="1" x14ac:dyDescent="0.3">
      <c r="A195" s="91"/>
      <c r="B195" s="348"/>
      <c r="C195" s="348"/>
      <c r="D195" s="348"/>
      <c r="E195" s="348"/>
      <c r="F195" s="90"/>
      <c r="G195" s="348"/>
      <c r="H195" s="348"/>
      <c r="I195" s="348"/>
      <c r="J195" s="348"/>
      <c r="K195" s="348"/>
      <c r="L195" s="348"/>
      <c r="M195" s="348"/>
      <c r="N195" s="348"/>
      <c r="O195" s="348"/>
    </row>
    <row r="196" spans="1:15" ht="16.5" thickBot="1" x14ac:dyDescent="0.3">
      <c r="A196" s="89"/>
      <c r="B196" s="89"/>
      <c r="C196" s="89"/>
      <c r="D196" s="92" t="s">
        <v>76</v>
      </c>
      <c r="E196" s="93"/>
      <c r="F196" s="348"/>
      <c r="G196" s="348"/>
      <c r="H196" s="348"/>
      <c r="I196" s="348"/>
      <c r="J196" s="348"/>
      <c r="K196" s="348"/>
      <c r="L196" s="348"/>
      <c r="M196" s="348"/>
      <c r="N196" s="348"/>
      <c r="O196" s="348"/>
    </row>
    <row r="197" spans="1:15" x14ac:dyDescent="0.25">
      <c r="A197" s="94" t="s">
        <v>77</v>
      </c>
      <c r="B197" s="95"/>
      <c r="C197" s="85" t="s">
        <v>78</v>
      </c>
      <c r="D197" s="96" t="s">
        <v>79</v>
      </c>
      <c r="E197" s="97" t="s">
        <v>80</v>
      </c>
      <c r="F197" s="21"/>
      <c r="G197" s="567" t="s">
        <v>81</v>
      </c>
      <c r="H197" s="562"/>
      <c r="I197" s="562"/>
      <c r="J197" s="562"/>
      <c r="K197" s="562"/>
      <c r="L197" s="562"/>
      <c r="M197" s="562"/>
      <c r="N197" s="562"/>
      <c r="O197" s="568"/>
    </row>
    <row r="198" spans="1:15" x14ac:dyDescent="0.25">
      <c r="A198" s="98" t="s">
        <v>82</v>
      </c>
      <c r="B198" s="330"/>
      <c r="C198" s="99">
        <v>266</v>
      </c>
      <c r="D198" s="99">
        <v>9</v>
      </c>
      <c r="E198" s="100">
        <v>266</v>
      </c>
      <c r="F198" s="66"/>
      <c r="G198" s="569"/>
      <c r="H198" s="570"/>
      <c r="I198" s="570"/>
      <c r="J198" s="570"/>
      <c r="K198" s="570"/>
      <c r="L198" s="570"/>
      <c r="M198" s="570"/>
      <c r="N198" s="570"/>
      <c r="O198" s="571"/>
    </row>
    <row r="199" spans="1:15" x14ac:dyDescent="0.25">
      <c r="A199" s="98" t="s">
        <v>304</v>
      </c>
      <c r="B199" s="330"/>
      <c r="C199" s="99">
        <v>168</v>
      </c>
      <c r="D199" s="99"/>
      <c r="E199" s="100">
        <v>168</v>
      </c>
      <c r="F199" s="66"/>
      <c r="G199" s="333"/>
      <c r="H199" s="334"/>
      <c r="I199" s="334"/>
      <c r="J199" s="334"/>
      <c r="K199" s="334"/>
      <c r="L199" s="334"/>
      <c r="M199" s="334"/>
      <c r="N199" s="334"/>
      <c r="O199" s="335"/>
    </row>
    <row r="200" spans="1:15" x14ac:dyDescent="0.25">
      <c r="A200" s="98" t="s">
        <v>305</v>
      </c>
      <c r="B200" s="330"/>
      <c r="C200" s="99">
        <v>4</v>
      </c>
      <c r="D200" s="99"/>
      <c r="E200" s="100">
        <v>4</v>
      </c>
      <c r="F200" s="66"/>
      <c r="G200" s="556" t="s">
        <v>164</v>
      </c>
      <c r="H200" s="557"/>
      <c r="I200" s="557"/>
      <c r="J200" s="557"/>
      <c r="K200" s="557"/>
      <c r="L200" s="557"/>
      <c r="M200" s="557"/>
      <c r="N200" s="557"/>
      <c r="O200" s="558"/>
    </row>
    <row r="201" spans="1:15" x14ac:dyDescent="0.25">
      <c r="A201" s="98" t="s">
        <v>306</v>
      </c>
      <c r="B201" s="330"/>
      <c r="C201" s="99">
        <v>244</v>
      </c>
      <c r="D201" s="99"/>
      <c r="E201" s="100">
        <v>244</v>
      </c>
      <c r="F201" s="101"/>
      <c r="G201" s="556"/>
      <c r="H201" s="557"/>
      <c r="I201" s="557"/>
      <c r="J201" s="557"/>
      <c r="K201" s="557"/>
      <c r="L201" s="557"/>
      <c r="M201" s="557"/>
      <c r="N201" s="557"/>
      <c r="O201" s="558"/>
    </row>
    <row r="202" spans="1:15" x14ac:dyDescent="0.25">
      <c r="A202" s="98"/>
      <c r="B202" s="98"/>
      <c r="C202" s="99"/>
      <c r="D202" s="102"/>
      <c r="E202" s="100">
        <f>SUM(E198:E201)</f>
        <v>682</v>
      </c>
      <c r="F202" s="66"/>
      <c r="G202" s="572"/>
      <c r="H202" s="573"/>
      <c r="I202" s="573"/>
      <c r="J202" s="573"/>
      <c r="K202" s="573"/>
      <c r="L202" s="573"/>
      <c r="M202" s="573"/>
      <c r="N202" s="573"/>
      <c r="O202" s="574"/>
    </row>
    <row r="203" spans="1:15" x14ac:dyDescent="0.25">
      <c r="A203" s="98"/>
      <c r="B203" s="98"/>
      <c r="C203" s="99"/>
      <c r="D203" s="99"/>
      <c r="E203" s="100"/>
      <c r="F203" s="66"/>
      <c r="G203" s="575"/>
      <c r="H203" s="576"/>
      <c r="I203" s="576"/>
      <c r="J203" s="576"/>
      <c r="K203" s="576"/>
      <c r="L203" s="576"/>
      <c r="M203" s="576"/>
      <c r="N203" s="576"/>
      <c r="O203" s="577"/>
    </row>
    <row r="204" spans="1:15" ht="16.5" thickBot="1" x14ac:dyDescent="0.3">
      <c r="A204" s="98"/>
      <c r="B204" s="98"/>
      <c r="C204" s="99"/>
      <c r="D204" s="99"/>
      <c r="E204" s="100"/>
      <c r="F204" s="66"/>
      <c r="G204" s="550"/>
      <c r="H204" s="551"/>
      <c r="I204" s="551"/>
      <c r="J204" s="551"/>
      <c r="K204" s="551"/>
      <c r="L204" s="551"/>
      <c r="M204" s="551"/>
      <c r="N204" s="551"/>
      <c r="O204" s="552"/>
    </row>
    <row r="205" spans="1:15" x14ac:dyDescent="0.25">
      <c r="A205" s="434" t="s">
        <v>85</v>
      </c>
      <c r="B205" s="280"/>
      <c r="C205" s="435"/>
      <c r="D205" s="435"/>
      <c r="E205" s="435"/>
      <c r="F205" s="349"/>
      <c r="G205" s="348"/>
      <c r="H205" s="104"/>
      <c r="I205" s="349"/>
      <c r="J205" s="349"/>
      <c r="K205" s="349"/>
      <c r="L205" s="349"/>
      <c r="M205" s="349"/>
      <c r="N205" s="393"/>
      <c r="O205" s="393"/>
    </row>
    <row r="206" spans="1:15" ht="16.5" thickBot="1" x14ac:dyDescent="0.3">
      <c r="A206" s="105"/>
      <c r="B206" s="104"/>
      <c r="C206" s="348"/>
      <c r="D206" s="348"/>
      <c r="E206" s="348"/>
      <c r="F206" s="348"/>
      <c r="G206" s="348"/>
      <c r="H206" s="104"/>
      <c r="I206" s="104"/>
      <c r="J206" s="104"/>
      <c r="K206" s="27"/>
      <c r="L206" s="27"/>
      <c r="M206" s="349"/>
      <c r="N206" s="27"/>
      <c r="O206" s="27"/>
    </row>
    <row r="207" spans="1:15" x14ac:dyDescent="0.25">
      <c r="A207" s="106" t="s">
        <v>86</v>
      </c>
      <c r="B207" s="85"/>
      <c r="C207" s="85" t="s">
        <v>87</v>
      </c>
      <c r="D207" s="85" t="s">
        <v>88</v>
      </c>
      <c r="E207" s="85" t="s">
        <v>89</v>
      </c>
      <c r="F207" s="85" t="s">
        <v>90</v>
      </c>
      <c r="G207" s="85" t="s">
        <v>653</v>
      </c>
      <c r="H207" s="85" t="s">
        <v>91</v>
      </c>
      <c r="I207" s="85" t="s">
        <v>92</v>
      </c>
      <c r="J207" s="94" t="s">
        <v>80</v>
      </c>
      <c r="K207" s="436" t="s">
        <v>93</v>
      </c>
      <c r="L207" s="437"/>
      <c r="M207" s="437"/>
      <c r="N207" s="437"/>
      <c r="O207" s="437"/>
    </row>
    <row r="208" spans="1:15" x14ac:dyDescent="0.25">
      <c r="A208" s="364" t="s">
        <v>307</v>
      </c>
      <c r="B208" s="365"/>
      <c r="C208" s="108">
        <v>216</v>
      </c>
      <c r="D208" s="108">
        <v>45</v>
      </c>
      <c r="E208" s="108">
        <v>12</v>
      </c>
      <c r="F208" s="108">
        <v>4</v>
      </c>
      <c r="G208" s="108">
        <v>244</v>
      </c>
      <c r="H208" s="110">
        <v>88</v>
      </c>
      <c r="I208" s="110">
        <v>73</v>
      </c>
      <c r="J208" s="100">
        <f>SUM(C208:I208)</f>
        <v>682</v>
      </c>
      <c r="K208" s="438"/>
      <c r="L208" s="439"/>
      <c r="M208" s="439"/>
      <c r="N208" s="439"/>
      <c r="O208" s="439"/>
    </row>
    <row r="209" spans="1:15" ht="16.5" thickBot="1" x14ac:dyDescent="0.3">
      <c r="A209" s="440" t="s">
        <v>85</v>
      </c>
      <c r="B209" s="441"/>
      <c r="C209" s="442"/>
      <c r="D209" s="442"/>
      <c r="E209" s="442"/>
      <c r="F209" s="442"/>
      <c r="G209" s="442"/>
      <c r="H209" s="442"/>
      <c r="I209" s="442"/>
      <c r="J209" s="442"/>
      <c r="K209" s="443"/>
      <c r="L209" s="444"/>
      <c r="M209" s="444"/>
      <c r="N209" s="444"/>
      <c r="O209" s="444"/>
    </row>
    <row r="210" spans="1:15" ht="16.5" thickBot="1" x14ac:dyDescent="0.3">
      <c r="A210" s="112"/>
      <c r="B210" s="112"/>
      <c r="C210" s="113"/>
      <c r="D210" s="113"/>
      <c r="E210" s="113"/>
      <c r="F210" s="113"/>
      <c r="G210" s="113"/>
      <c r="H210" s="113"/>
      <c r="I210" s="112"/>
      <c r="J210" s="114"/>
      <c r="K210" s="114"/>
      <c r="L210" s="114"/>
      <c r="M210" s="114"/>
      <c r="N210" s="114"/>
      <c r="O210" s="115"/>
    </row>
    <row r="211" spans="1:15" ht="30" x14ac:dyDescent="0.25">
      <c r="A211" s="94" t="s">
        <v>95</v>
      </c>
      <c r="B211" s="95"/>
      <c r="C211" s="116" t="s">
        <v>96</v>
      </c>
      <c r="D211" s="116" t="s">
        <v>97</v>
      </c>
      <c r="E211" s="116" t="s">
        <v>98</v>
      </c>
      <c r="F211" s="116" t="s">
        <v>99</v>
      </c>
      <c r="G211" s="116" t="s">
        <v>100</v>
      </c>
      <c r="H211" s="116" t="s">
        <v>101</v>
      </c>
      <c r="I211" s="116" t="s">
        <v>102</v>
      </c>
      <c r="J211" s="116" t="s">
        <v>103</v>
      </c>
      <c r="K211" s="116" t="s">
        <v>104</v>
      </c>
      <c r="L211" s="116" t="s">
        <v>105</v>
      </c>
      <c r="M211" s="116" t="s">
        <v>106</v>
      </c>
      <c r="N211" s="116" t="s">
        <v>107</v>
      </c>
      <c r="O211" s="117" t="s">
        <v>108</v>
      </c>
    </row>
    <row r="212" spans="1:15" x14ac:dyDescent="0.25">
      <c r="A212" s="364" t="s">
        <v>113</v>
      </c>
      <c r="B212" s="365"/>
      <c r="C212" s="108">
        <v>0</v>
      </c>
      <c r="D212" s="108">
        <v>0</v>
      </c>
      <c r="E212" s="108">
        <v>41</v>
      </c>
      <c r="F212" s="108">
        <v>0</v>
      </c>
      <c r="G212" s="108">
        <v>168</v>
      </c>
      <c r="H212" s="108">
        <v>3</v>
      </c>
      <c r="I212" s="108">
        <v>0</v>
      </c>
      <c r="J212" s="108">
        <v>49</v>
      </c>
      <c r="K212" s="108">
        <v>0</v>
      </c>
      <c r="L212" s="108">
        <v>33</v>
      </c>
      <c r="M212" s="108">
        <v>171</v>
      </c>
      <c r="N212" s="108">
        <v>167</v>
      </c>
      <c r="O212" s="100">
        <f>SUM(E212:N212)</f>
        <v>632</v>
      </c>
    </row>
    <row r="213" spans="1:15" ht="15" customHeight="1" x14ac:dyDescent="0.25">
      <c r="A213" s="434" t="s">
        <v>85</v>
      </c>
      <c r="B213" s="280"/>
      <c r="C213" s="445">
        <f>SUM(C212)</f>
        <v>0</v>
      </c>
      <c r="D213" s="445">
        <f>SUM(D212)</f>
        <v>0</v>
      </c>
      <c r="E213" s="445"/>
      <c r="F213" s="445"/>
      <c r="G213" s="445"/>
      <c r="H213" s="445"/>
      <c r="I213" s="445"/>
      <c r="J213" s="445"/>
      <c r="K213" s="445"/>
      <c r="L213" s="445"/>
      <c r="M213" s="445"/>
      <c r="N213" s="445"/>
      <c r="O213" s="445"/>
    </row>
    <row r="214" spans="1:15" ht="15" customHeight="1" thickBot="1" x14ac:dyDescent="0.3">
      <c r="A214" s="446"/>
      <c r="B214" s="447"/>
      <c r="C214" s="447"/>
      <c r="D214" s="447"/>
      <c r="E214" s="447"/>
      <c r="F214" s="447"/>
      <c r="G214" s="447"/>
      <c r="H214" s="447"/>
      <c r="I214" s="447"/>
      <c r="J214" s="447"/>
      <c r="K214" s="447"/>
      <c r="L214" s="447"/>
      <c r="M214" s="447"/>
      <c r="N214" s="447"/>
      <c r="O214" s="447"/>
    </row>
    <row r="215" spans="1:15" ht="30" x14ac:dyDescent="0.25">
      <c r="A215" s="94" t="s">
        <v>109</v>
      </c>
      <c r="B215" s="95"/>
      <c r="C215" s="116" t="s">
        <v>110</v>
      </c>
      <c r="D215" s="116" t="s">
        <v>111</v>
      </c>
      <c r="E215" s="116"/>
      <c r="F215" s="116"/>
      <c r="G215" s="116"/>
      <c r="H215" s="116"/>
      <c r="I215" s="116"/>
      <c r="J215" s="116"/>
      <c r="K215" s="116"/>
      <c r="L215" s="116"/>
      <c r="M215" s="116"/>
      <c r="N215" s="116"/>
      <c r="O215" s="117" t="s">
        <v>112</v>
      </c>
    </row>
    <row r="216" spans="1:15" x14ac:dyDescent="0.25">
      <c r="A216" s="364" t="s">
        <v>113</v>
      </c>
      <c r="B216" s="365"/>
      <c r="C216" s="108">
        <v>5</v>
      </c>
      <c r="D216" s="108">
        <v>45</v>
      </c>
      <c r="E216" s="108"/>
      <c r="F216" s="108"/>
      <c r="G216" s="108"/>
      <c r="H216" s="108"/>
      <c r="I216" s="108"/>
      <c r="J216" s="108"/>
      <c r="K216" s="108"/>
      <c r="L216" s="108"/>
      <c r="M216" s="108"/>
      <c r="N216" s="108"/>
      <c r="O216" s="100">
        <v>50</v>
      </c>
    </row>
    <row r="217" spans="1:15" x14ac:dyDescent="0.25">
      <c r="A217" s="434" t="s">
        <v>85</v>
      </c>
      <c r="B217" s="280"/>
      <c r="C217" s="445">
        <f>SUM(C216)</f>
        <v>5</v>
      </c>
      <c r="D217" s="445"/>
      <c r="E217" s="445"/>
      <c r="F217" s="445"/>
      <c r="G217" s="445"/>
      <c r="H217" s="445"/>
      <c r="I217" s="445"/>
      <c r="J217" s="445"/>
      <c r="K217" s="445"/>
      <c r="L217" s="445"/>
      <c r="M217" s="445"/>
      <c r="N217" s="445"/>
      <c r="O217" s="445"/>
    </row>
    <row r="218" spans="1:15" x14ac:dyDescent="0.25">
      <c r="A218" s="446" t="s">
        <v>114</v>
      </c>
      <c r="B218" s="447"/>
      <c r="C218" s="447"/>
      <c r="D218" s="447"/>
      <c r="E218" s="447"/>
      <c r="F218" s="447"/>
      <c r="G218" s="447"/>
      <c r="H218" s="447"/>
      <c r="I218" s="447"/>
      <c r="J218" s="447"/>
      <c r="K218" s="447"/>
      <c r="L218" s="447"/>
      <c r="M218" s="447"/>
      <c r="N218" s="447"/>
      <c r="O218" s="447"/>
    </row>
    <row r="219" spans="1:15" ht="16.5" thickBot="1" x14ac:dyDescent="0.3">
      <c r="A219" s="45"/>
      <c r="B219" s="45"/>
      <c r="C219" s="45"/>
      <c r="D219" s="45"/>
      <c r="E219" s="78"/>
      <c r="F219" s="45"/>
      <c r="G219" s="45"/>
      <c r="H219" s="45"/>
      <c r="I219" s="45"/>
      <c r="J219" s="45"/>
      <c r="K219" s="45"/>
      <c r="L219" s="45"/>
      <c r="M219" s="45"/>
      <c r="N219" s="120" t="s">
        <v>115</v>
      </c>
      <c r="O219" s="118"/>
    </row>
    <row r="220" spans="1:15" ht="16.5" thickBot="1" x14ac:dyDescent="0.3">
      <c r="A220" s="362" t="s">
        <v>654</v>
      </c>
      <c r="B220" s="345"/>
      <c r="C220" s="345"/>
      <c r="D220" s="345"/>
      <c r="E220" s="21"/>
      <c r="F220" s="66"/>
      <c r="G220" s="21"/>
      <c r="H220" s="21"/>
      <c r="I220" s="21"/>
      <c r="J220" s="21"/>
      <c r="K220" s="21"/>
      <c r="L220" s="21"/>
      <c r="M220" s="21"/>
      <c r="N220" s="21"/>
      <c r="O220" s="21"/>
    </row>
    <row r="221" spans="1:15" ht="16.5" thickBot="1" x14ac:dyDescent="0.3">
      <c r="A221" s="122"/>
      <c r="B221" s="123"/>
      <c r="C221" s="345"/>
      <c r="D221" s="345"/>
      <c r="E221" s="345"/>
      <c r="F221" s="26"/>
      <c r="G221" s="21"/>
      <c r="H221" s="21"/>
      <c r="I221" s="21"/>
      <c r="J221" s="21"/>
      <c r="K221" s="21"/>
      <c r="L221" s="21"/>
      <c r="M221" s="21"/>
      <c r="N221" s="21"/>
      <c r="O221" s="21"/>
    </row>
    <row r="222" spans="1:15" ht="30.75" thickBot="1" x14ac:dyDescent="0.3">
      <c r="A222" s="366"/>
      <c r="B222" s="367"/>
      <c r="C222" s="124" t="s">
        <v>116</v>
      </c>
      <c r="D222" s="116" t="s">
        <v>117</v>
      </c>
      <c r="E222" s="116" t="s">
        <v>118</v>
      </c>
      <c r="F222" s="116" t="s">
        <v>119</v>
      </c>
      <c r="G222" s="116" t="s">
        <v>92</v>
      </c>
      <c r="H222" s="117" t="s">
        <v>309</v>
      </c>
      <c r="I222" s="117" t="s">
        <v>80</v>
      </c>
      <c r="J222" s="21"/>
      <c r="K222" s="21"/>
      <c r="L222" s="21"/>
      <c r="M222" s="21"/>
      <c r="N222" s="115"/>
      <c r="O222" s="115"/>
    </row>
    <row r="223" spans="1:15" x14ac:dyDescent="0.25">
      <c r="A223" s="364" t="s">
        <v>307</v>
      </c>
      <c r="B223" s="365"/>
      <c r="C223" s="125">
        <v>0</v>
      </c>
      <c r="D223" s="125">
        <v>4323</v>
      </c>
      <c r="E223" s="125">
        <v>3500</v>
      </c>
      <c r="F223" s="125">
        <v>14400</v>
      </c>
      <c r="G223" s="125">
        <v>5050</v>
      </c>
      <c r="H223" s="253">
        <v>2727</v>
      </c>
      <c r="I223" s="126">
        <f>SUM(C223:H223)</f>
        <v>30000</v>
      </c>
      <c r="J223" s="21"/>
      <c r="K223" s="21"/>
      <c r="L223" s="21"/>
      <c r="M223" s="21"/>
      <c r="N223" s="115"/>
      <c r="O223" s="115"/>
    </row>
    <row r="224" spans="1:15" x14ac:dyDescent="0.25">
      <c r="A224" s="368" t="s">
        <v>85</v>
      </c>
      <c r="B224" s="369"/>
      <c r="C224" s="127">
        <f>SUM(C223)</f>
        <v>0</v>
      </c>
      <c r="D224" s="127">
        <f>SUM(D223)</f>
        <v>4323</v>
      </c>
      <c r="E224" s="127">
        <f>SUM(E223)</f>
        <v>3500</v>
      </c>
      <c r="F224" s="127">
        <f>SUM(F223)</f>
        <v>14400</v>
      </c>
      <c r="G224" s="127">
        <f>SUM(G223)</f>
        <v>5050</v>
      </c>
      <c r="H224" s="254">
        <v>2273</v>
      </c>
      <c r="I224" s="127">
        <f>SUM(I223)</f>
        <v>30000</v>
      </c>
      <c r="J224" s="21"/>
      <c r="K224" s="21"/>
      <c r="L224" s="21"/>
      <c r="M224" s="21"/>
      <c r="N224" s="115"/>
      <c r="O224" s="115"/>
    </row>
    <row r="225" spans="1:15" ht="16.5" thickBot="1" x14ac:dyDescent="0.3">
      <c r="A225" s="128"/>
      <c r="B225" s="115"/>
      <c r="C225" s="115"/>
      <c r="D225" s="115"/>
      <c r="E225" s="115"/>
      <c r="F225" s="115"/>
      <c r="G225" s="115"/>
      <c r="H225" s="115"/>
      <c r="I225" s="21"/>
      <c r="J225" s="115"/>
      <c r="K225" s="115"/>
      <c r="L225" s="115"/>
      <c r="M225" s="115"/>
      <c r="N225" s="115"/>
      <c r="O225" s="115"/>
    </row>
    <row r="226" spans="1:15" ht="60.75" thickBot="1" x14ac:dyDescent="0.3">
      <c r="A226" s="370"/>
      <c r="B226" s="371"/>
      <c r="C226" s="124" t="s">
        <v>120</v>
      </c>
      <c r="D226" s="116" t="s">
        <v>121</v>
      </c>
      <c r="E226" s="129" t="s">
        <v>80</v>
      </c>
      <c r="F226" s="66"/>
      <c r="G226" s="21"/>
      <c r="H226" s="377"/>
      <c r="I226" s="21"/>
      <c r="J226" s="21"/>
      <c r="K226" s="115"/>
      <c r="L226" s="115"/>
      <c r="M226" s="115"/>
      <c r="N226" s="131"/>
      <c r="O226" s="131"/>
    </row>
    <row r="227" spans="1:15" x14ac:dyDescent="0.25">
      <c r="A227" s="364" t="s">
        <v>307</v>
      </c>
      <c r="B227" s="365"/>
      <c r="C227" s="125">
        <v>30000</v>
      </c>
      <c r="D227" s="125">
        <v>127500</v>
      </c>
      <c r="E227" s="132">
        <v>157500</v>
      </c>
      <c r="F227" s="101"/>
      <c r="G227" s="562" t="s">
        <v>122</v>
      </c>
      <c r="H227" s="562"/>
      <c r="I227" s="562"/>
      <c r="J227" s="562"/>
      <c r="K227" s="562"/>
      <c r="L227" s="562"/>
      <c r="M227" s="563"/>
      <c r="N227" s="131"/>
      <c r="O227" s="131"/>
    </row>
    <row r="228" spans="1:15" ht="16.5" thickBot="1" x14ac:dyDescent="0.3">
      <c r="A228" s="368" t="s">
        <v>80</v>
      </c>
      <c r="B228" s="369"/>
      <c r="C228" s="127">
        <v>30000</v>
      </c>
      <c r="D228" s="127">
        <v>127000</v>
      </c>
      <c r="E228" s="127">
        <v>157500</v>
      </c>
      <c r="F228" s="88"/>
      <c r="G228" s="564" t="s">
        <v>655</v>
      </c>
      <c r="H228" s="565"/>
      <c r="I228" s="565"/>
      <c r="J228" s="565"/>
      <c r="K228" s="565"/>
      <c r="L228" s="565"/>
      <c r="M228" s="566"/>
      <c r="N228" s="131"/>
      <c r="O228" s="131"/>
    </row>
    <row r="229" spans="1:15" ht="16.5" thickBot="1" x14ac:dyDescent="0.3">
      <c r="A229" s="133"/>
      <c r="B229" s="134"/>
      <c r="C229" s="133"/>
      <c r="D229" s="133"/>
      <c r="E229" s="134"/>
      <c r="F229" s="133"/>
      <c r="G229" s="133"/>
      <c r="H229" s="133"/>
      <c r="I229" s="133"/>
      <c r="J229" s="135"/>
      <c r="K229" s="133"/>
      <c r="L229" s="133"/>
      <c r="M229" s="133"/>
      <c r="N229" s="133"/>
      <c r="O229" s="135"/>
    </row>
    <row r="230" spans="1:15" ht="16.5" thickBot="1" x14ac:dyDescent="0.3">
      <c r="A230" s="374" t="s">
        <v>656</v>
      </c>
      <c r="B230" s="375"/>
      <c r="C230" s="375"/>
      <c r="D230" s="375"/>
      <c r="E230" s="375"/>
      <c r="F230" s="375"/>
      <c r="G230" s="375"/>
      <c r="H230" s="136"/>
      <c r="I230" s="133"/>
      <c r="J230" s="135"/>
      <c r="K230" s="133"/>
      <c r="L230" s="133"/>
      <c r="M230" s="133"/>
      <c r="N230" s="133"/>
      <c r="O230" s="135"/>
    </row>
    <row r="231" spans="1:15" ht="16.5" thickBot="1" x14ac:dyDescent="0.3">
      <c r="A231" s="137"/>
      <c r="B231" s="334"/>
      <c r="C231" s="21"/>
      <c r="D231" s="21"/>
      <c r="E231" s="26"/>
      <c r="F231" s="26"/>
      <c r="G231" s="21"/>
      <c r="H231" s="21"/>
      <c r="I231" s="133"/>
      <c r="J231" s="135"/>
      <c r="K231" s="133"/>
      <c r="L231" s="133"/>
      <c r="M231" s="133"/>
      <c r="N231" s="133"/>
      <c r="O231" s="135"/>
    </row>
    <row r="232" spans="1:15" ht="30.75" thickBot="1" x14ac:dyDescent="0.3">
      <c r="A232" s="366"/>
      <c r="B232" s="367"/>
      <c r="C232" s="124" t="s">
        <v>124</v>
      </c>
      <c r="D232" s="124" t="s">
        <v>125</v>
      </c>
      <c r="E232" s="116" t="s">
        <v>126</v>
      </c>
      <c r="F232" s="116" t="s">
        <v>127</v>
      </c>
      <c r="G232" s="116" t="s">
        <v>128</v>
      </c>
      <c r="H232" s="139" t="s">
        <v>129</v>
      </c>
      <c r="I232" s="117" t="s">
        <v>85</v>
      </c>
      <c r="J232" s="135"/>
      <c r="K232" s="133"/>
      <c r="L232" s="133"/>
      <c r="M232" s="133"/>
      <c r="N232" s="133"/>
      <c r="O232" s="135"/>
    </row>
    <row r="233" spans="1:15" x14ac:dyDescent="0.25">
      <c r="A233" s="364"/>
      <c r="B233" s="365"/>
      <c r="C233" s="140" t="s">
        <v>130</v>
      </c>
      <c r="D233" s="140">
        <v>0</v>
      </c>
      <c r="E233" s="140">
        <v>0</v>
      </c>
      <c r="F233" s="140">
        <v>0</v>
      </c>
      <c r="G233" s="140">
        <v>0</v>
      </c>
      <c r="H233" s="141">
        <f t="shared" ref="H233:I235" si="0">SUM(C233:G233)</f>
        <v>0</v>
      </c>
      <c r="I233" s="141">
        <f t="shared" si="0"/>
        <v>0</v>
      </c>
      <c r="J233" s="142"/>
      <c r="K233" s="133"/>
      <c r="L233" s="133"/>
      <c r="M233" s="133"/>
      <c r="N233" s="133"/>
      <c r="O233" s="135"/>
    </row>
    <row r="234" spans="1:15" x14ac:dyDescent="0.25">
      <c r="A234" s="364" t="s">
        <v>307</v>
      </c>
      <c r="B234" s="365"/>
      <c r="C234" s="140" t="s">
        <v>131</v>
      </c>
      <c r="D234" s="140">
        <v>84000</v>
      </c>
      <c r="E234" s="140">
        <v>70000</v>
      </c>
      <c r="F234" s="140">
        <v>0</v>
      </c>
      <c r="G234" s="140">
        <v>0</v>
      </c>
      <c r="H234" s="141">
        <v>3500</v>
      </c>
      <c r="I234" s="141">
        <f t="shared" si="0"/>
        <v>157500</v>
      </c>
      <c r="J234" s="142"/>
      <c r="K234" s="133"/>
      <c r="L234" s="133"/>
      <c r="M234" s="133"/>
      <c r="N234" s="133"/>
      <c r="O234" s="135"/>
    </row>
    <row r="235" spans="1:15" ht="16.5" thickBot="1" x14ac:dyDescent="0.3">
      <c r="A235" s="372" t="s">
        <v>307</v>
      </c>
      <c r="B235" s="373"/>
      <c r="C235" s="143" t="s">
        <v>92</v>
      </c>
      <c r="D235" s="144">
        <v>84000</v>
      </c>
      <c r="E235" s="144">
        <v>70000</v>
      </c>
      <c r="F235" s="144">
        <v>0</v>
      </c>
      <c r="G235" s="144">
        <v>0</v>
      </c>
      <c r="H235" s="144">
        <v>3500</v>
      </c>
      <c r="I235" s="145">
        <f t="shared" si="0"/>
        <v>157500</v>
      </c>
      <c r="J235" s="142"/>
      <c r="K235" s="133"/>
      <c r="L235" s="133"/>
      <c r="M235" s="133"/>
      <c r="N235" s="133"/>
      <c r="O235" s="135"/>
    </row>
    <row r="236" spans="1:15" ht="16.5" thickBot="1" x14ac:dyDescent="0.3">
      <c r="A236" s="146" t="s">
        <v>132</v>
      </c>
      <c r="B236" s="104"/>
      <c r="C236" s="147"/>
      <c r="D236" s="148"/>
      <c r="E236" s="148"/>
      <c r="F236" s="148"/>
      <c r="G236" s="148"/>
      <c r="H236" s="148"/>
      <c r="I236" s="149"/>
      <c r="J236" s="135"/>
      <c r="K236" s="133"/>
      <c r="L236" s="133"/>
      <c r="M236" s="133"/>
      <c r="N236" s="133"/>
      <c r="O236" s="135"/>
    </row>
    <row r="237" spans="1:15" ht="21" thickBot="1" x14ac:dyDescent="0.3">
      <c r="A237" s="362" t="s">
        <v>657</v>
      </c>
      <c r="B237" s="150"/>
      <c r="C237" s="150"/>
      <c r="D237" s="150"/>
      <c r="E237" s="150"/>
      <c r="F237" s="150"/>
      <c r="G237" s="150"/>
      <c r="H237" s="151"/>
      <c r="I237" s="152"/>
      <c r="J237" s="152"/>
      <c r="K237" s="152"/>
      <c r="L237" s="152"/>
      <c r="M237" s="153"/>
      <c r="N237" s="152"/>
      <c r="O237" s="135"/>
    </row>
    <row r="238" spans="1:15" ht="21" thickBot="1" x14ac:dyDescent="0.3">
      <c r="A238" s="154"/>
      <c r="B238" s="155"/>
      <c r="C238" s="155"/>
      <c r="D238" s="155"/>
      <c r="E238" s="155"/>
      <c r="F238" s="155"/>
      <c r="G238" s="155"/>
      <c r="H238" s="156"/>
      <c r="I238" s="156"/>
      <c r="J238" s="156"/>
      <c r="K238" s="156"/>
      <c r="L238" s="156"/>
      <c r="M238" s="157"/>
      <c r="N238" s="156"/>
      <c r="O238" s="135"/>
    </row>
    <row r="239" spans="1:15" ht="16.5" thickBot="1" x14ac:dyDescent="0.3">
      <c r="A239" s="158" t="s">
        <v>133</v>
      </c>
      <c r="B239" s="536" t="s">
        <v>310</v>
      </c>
      <c r="C239" s="536"/>
      <c r="D239" s="536"/>
      <c r="E239" s="536"/>
      <c r="F239" s="536"/>
      <c r="G239" s="536"/>
      <c r="H239" s="537"/>
      <c r="I239" s="537"/>
      <c r="J239" s="537"/>
      <c r="K239" s="537"/>
      <c r="L239" s="537"/>
      <c r="M239" s="537"/>
      <c r="N239" s="537"/>
      <c r="O239" s="18"/>
    </row>
    <row r="240" spans="1:15" x14ac:dyDescent="0.25">
      <c r="A240" s="255">
        <v>42736</v>
      </c>
      <c r="B240" s="581" t="s">
        <v>658</v>
      </c>
      <c r="C240" s="582"/>
      <c r="D240" s="582"/>
      <c r="E240" s="582"/>
      <c r="F240" s="582"/>
      <c r="G240" s="582"/>
      <c r="H240" s="582"/>
      <c r="I240" s="582"/>
      <c r="J240" s="582"/>
      <c r="K240" s="582"/>
      <c r="L240" s="582"/>
      <c r="M240" s="582"/>
      <c r="N240" s="583"/>
      <c r="O240" s="18"/>
    </row>
    <row r="241" spans="1:15" x14ac:dyDescent="0.25">
      <c r="A241" s="256">
        <v>42754</v>
      </c>
      <c r="B241" s="578" t="s">
        <v>659</v>
      </c>
      <c r="C241" s="579"/>
      <c r="D241" s="579"/>
      <c r="E241" s="579"/>
      <c r="F241" s="579"/>
      <c r="G241" s="579"/>
      <c r="H241" s="579"/>
      <c r="I241" s="579"/>
      <c r="J241" s="579"/>
      <c r="K241" s="579"/>
      <c r="L241" s="579"/>
      <c r="M241" s="579"/>
      <c r="N241" s="580"/>
    </row>
    <row r="242" spans="1:15" x14ac:dyDescent="0.25">
      <c r="A242" s="16"/>
      <c r="B242" s="16"/>
      <c r="C242" s="16"/>
      <c r="D242" s="16"/>
      <c r="E242" s="16"/>
      <c r="F242" s="16"/>
      <c r="G242" s="16"/>
      <c r="H242" s="16"/>
      <c r="I242" s="16"/>
      <c r="J242" s="16"/>
      <c r="K242" s="16"/>
      <c r="L242" s="16"/>
      <c r="M242" s="16"/>
      <c r="N242" s="16"/>
      <c r="O242" s="16"/>
    </row>
    <row r="243" spans="1:15" x14ac:dyDescent="0.25">
      <c r="A243" s="16"/>
      <c r="B243" s="16"/>
      <c r="C243" s="16"/>
      <c r="D243" s="16"/>
      <c r="E243" s="16"/>
      <c r="F243" s="16"/>
      <c r="G243" s="16"/>
      <c r="H243" s="16"/>
      <c r="I243" s="16"/>
      <c r="J243" s="16"/>
      <c r="K243" s="16"/>
      <c r="L243" s="16"/>
      <c r="M243" s="16"/>
      <c r="N243" s="16"/>
      <c r="O243" s="16"/>
    </row>
    <row r="244" spans="1:15" x14ac:dyDescent="0.25">
      <c r="A244" s="16"/>
      <c r="B244" s="16"/>
      <c r="C244" s="16"/>
      <c r="D244" s="16"/>
      <c r="E244" s="16"/>
      <c r="F244" s="16"/>
      <c r="G244" s="16"/>
      <c r="H244" s="16"/>
      <c r="I244" s="16"/>
      <c r="J244" s="16"/>
      <c r="K244" s="16"/>
      <c r="L244" s="16"/>
      <c r="M244" s="16"/>
      <c r="N244" s="16"/>
      <c r="O244" s="16"/>
    </row>
    <row r="245" spans="1:15" x14ac:dyDescent="0.25">
      <c r="A245" s="16"/>
      <c r="B245" s="16"/>
      <c r="C245" s="16"/>
      <c r="D245" s="16"/>
      <c r="E245" s="16"/>
      <c r="F245" s="16"/>
      <c r="G245" s="16"/>
      <c r="H245" s="16"/>
      <c r="I245" s="16"/>
      <c r="J245" s="16"/>
      <c r="K245" s="16"/>
      <c r="L245" s="16"/>
      <c r="M245" s="16"/>
      <c r="N245" s="16"/>
      <c r="O245" s="16"/>
    </row>
    <row r="246" spans="1:15" x14ac:dyDescent="0.25">
      <c r="A246" s="16"/>
      <c r="B246" s="16"/>
      <c r="C246" s="16"/>
      <c r="D246" s="16"/>
      <c r="E246" s="16"/>
      <c r="F246" s="16"/>
      <c r="G246" s="16"/>
      <c r="H246" s="16"/>
      <c r="I246" s="16"/>
      <c r="J246" s="16"/>
      <c r="K246" s="16"/>
      <c r="L246" s="16"/>
      <c r="M246" s="16"/>
      <c r="N246" s="16"/>
      <c r="O246" s="16"/>
    </row>
    <row r="247" spans="1:15" x14ac:dyDescent="0.25">
      <c r="A247" s="16"/>
      <c r="B247" s="16"/>
      <c r="C247" s="16"/>
      <c r="D247" s="16"/>
      <c r="E247" s="16"/>
      <c r="F247" s="16"/>
      <c r="G247" s="16"/>
      <c r="H247" s="16"/>
      <c r="I247" s="16"/>
      <c r="J247" s="16"/>
      <c r="K247" s="16"/>
      <c r="L247" s="16"/>
      <c r="M247" s="16"/>
      <c r="N247" s="16"/>
      <c r="O247" s="16"/>
    </row>
  </sheetData>
  <mergeCells count="65">
    <mergeCell ref="B16:G16"/>
    <mergeCell ref="H16:J16"/>
    <mergeCell ref="B18:G18"/>
    <mergeCell ref="G202:O202"/>
    <mergeCell ref="G203:O203"/>
    <mergeCell ref="H55:J55"/>
    <mergeCell ref="K55:L55"/>
    <mergeCell ref="H88:J88"/>
    <mergeCell ref="K88:L88"/>
    <mergeCell ref="N174:O174"/>
    <mergeCell ref="N111:O111"/>
    <mergeCell ref="N112:O112"/>
    <mergeCell ref="N113:O113"/>
    <mergeCell ref="N114:O114"/>
    <mergeCell ref="N115:O115"/>
    <mergeCell ref="N116:O116"/>
    <mergeCell ref="B12:G12"/>
    <mergeCell ref="H12:J12"/>
    <mergeCell ref="B13:G13"/>
    <mergeCell ref="H13:J13"/>
    <mergeCell ref="B14:G14"/>
    <mergeCell ref="B1:D1"/>
    <mergeCell ref="A4:O4"/>
    <mergeCell ref="A5:O5"/>
    <mergeCell ref="H9:J9"/>
    <mergeCell ref="K9:L9"/>
    <mergeCell ref="B20:G20"/>
    <mergeCell ref="B28:G28"/>
    <mergeCell ref="B30:G30"/>
    <mergeCell ref="H30:J30"/>
    <mergeCell ref="K30:L30"/>
    <mergeCell ref="H42:J42"/>
    <mergeCell ref="K42:L42"/>
    <mergeCell ref="B43:G43"/>
    <mergeCell ref="B49:G49"/>
    <mergeCell ref="B53:G53"/>
    <mergeCell ref="H54:J54"/>
    <mergeCell ref="K54:L54"/>
    <mergeCell ref="B124:O124"/>
    <mergeCell ref="B125:O125"/>
    <mergeCell ref="B126:O126"/>
    <mergeCell ref="B121:O121"/>
    <mergeCell ref="B122:O122"/>
    <mergeCell ref="B123:O123"/>
    <mergeCell ref="N119:O119"/>
    <mergeCell ref="N120:O120"/>
    <mergeCell ref="B127:O127"/>
    <mergeCell ref="B128:O128"/>
    <mergeCell ref="G228:M228"/>
    <mergeCell ref="B239:N239"/>
    <mergeCell ref="B240:N240"/>
    <mergeCell ref="G204:O204"/>
    <mergeCell ref="B241:N241"/>
    <mergeCell ref="B129:O129"/>
    <mergeCell ref="N130:O130"/>
    <mergeCell ref="B135:K135"/>
    <mergeCell ref="L135:O135"/>
    <mergeCell ref="G227:M227"/>
    <mergeCell ref="B179:O179"/>
    <mergeCell ref="B190:O190"/>
    <mergeCell ref="N191:O191"/>
    <mergeCell ref="G197:O197"/>
    <mergeCell ref="G198:O198"/>
    <mergeCell ref="G200:O200"/>
    <mergeCell ref="G201:O201"/>
  </mergeCells>
  <hyperlinks>
    <hyperlink ref="H20" r:id="rId1" display="www.lsuagcenter.com"/>
    <hyperlink ref="H16" r:id="rId2" display="www.lsuagcenter.com"/>
    <hyperlink ref="H23" r:id="rId3" display="www.lsuagcenter.com"/>
    <hyperlink ref="H51" r:id="rId4"/>
  </hyperlinks>
  <pageMargins left="0.75" right="0.75" top="1" bottom="1" header="0.5" footer="0.5"/>
  <legacyDrawing r:id="rId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6"/>
  <sheetViews>
    <sheetView workbookViewId="0">
      <selection activeCell="D20" sqref="D20"/>
    </sheetView>
  </sheetViews>
  <sheetFormatPr defaultColWidth="11" defaultRowHeight="15.75" x14ac:dyDescent="0.25"/>
  <cols>
    <col min="1" max="13" width="15.625" customWidth="1"/>
    <col min="14" max="14" width="15.125" customWidth="1"/>
    <col min="15" max="15" width="15.625" customWidth="1"/>
  </cols>
  <sheetData>
    <row r="1" spans="1:12" x14ac:dyDescent="0.25">
      <c r="A1" t="s">
        <v>660</v>
      </c>
    </row>
    <row r="2" spans="1:12" x14ac:dyDescent="0.25">
      <c r="A2" t="s">
        <v>311</v>
      </c>
    </row>
    <row r="4" spans="1:12" x14ac:dyDescent="0.25">
      <c r="A4" t="s">
        <v>434</v>
      </c>
    </row>
    <row r="5" spans="1:12" x14ac:dyDescent="0.25">
      <c r="A5" t="s">
        <v>435</v>
      </c>
    </row>
    <row r="6" spans="1:12" x14ac:dyDescent="0.25">
      <c r="A6" t="s">
        <v>52</v>
      </c>
      <c r="B6" t="s">
        <v>53</v>
      </c>
      <c r="H6" t="s">
        <v>436</v>
      </c>
      <c r="K6" t="s">
        <v>55</v>
      </c>
      <c r="L6" t="s">
        <v>56</v>
      </c>
    </row>
    <row r="7" spans="1:12" x14ac:dyDescent="0.25">
      <c r="A7" s="381">
        <v>42621</v>
      </c>
      <c r="B7" t="s">
        <v>661</v>
      </c>
      <c r="H7" t="s">
        <v>662</v>
      </c>
      <c r="K7" t="s">
        <v>314</v>
      </c>
      <c r="L7">
        <v>7</v>
      </c>
    </row>
    <row r="8" spans="1:12" x14ac:dyDescent="0.25">
      <c r="A8" s="381">
        <v>42675</v>
      </c>
      <c r="B8" t="s">
        <v>663</v>
      </c>
      <c r="H8" t="s">
        <v>664</v>
      </c>
      <c r="K8" t="s">
        <v>314</v>
      </c>
      <c r="L8">
        <v>10</v>
      </c>
    </row>
    <row r="9" spans="1:12" x14ac:dyDescent="0.25">
      <c r="A9" s="381">
        <v>42739</v>
      </c>
      <c r="B9" t="s">
        <v>665</v>
      </c>
      <c r="H9" t="s">
        <v>666</v>
      </c>
      <c r="K9" t="s">
        <v>314</v>
      </c>
      <c r="L9">
        <v>9</v>
      </c>
    </row>
    <row r="10" spans="1:12" x14ac:dyDescent="0.25">
      <c r="A10" s="381">
        <v>42747</v>
      </c>
      <c r="B10" t="s">
        <v>667</v>
      </c>
      <c r="H10" t="s">
        <v>668</v>
      </c>
      <c r="K10" t="s">
        <v>669</v>
      </c>
      <c r="L10">
        <v>42</v>
      </c>
    </row>
    <row r="11" spans="1:12" x14ac:dyDescent="0.25">
      <c r="A11" s="381">
        <v>42783</v>
      </c>
      <c r="B11" t="s">
        <v>670</v>
      </c>
      <c r="H11" t="s">
        <v>671</v>
      </c>
      <c r="K11" t="s">
        <v>382</v>
      </c>
      <c r="L11" t="s">
        <v>146</v>
      </c>
    </row>
    <row r="19" spans="1:13" x14ac:dyDescent="0.25">
      <c r="A19" t="s">
        <v>454</v>
      </c>
      <c r="L19">
        <f>SUM(L7:L18)</f>
        <v>68</v>
      </c>
      <c r="M19" t="s">
        <v>67</v>
      </c>
    </row>
    <row r="20" spans="1:13" x14ac:dyDescent="0.25">
      <c r="L20">
        <v>5</v>
      </c>
      <c r="M20" t="s">
        <v>68</v>
      </c>
    </row>
    <row r="22" spans="1:13" x14ac:dyDescent="0.25">
      <c r="A22" t="s">
        <v>457</v>
      </c>
    </row>
    <row r="23" spans="1:13" x14ac:dyDescent="0.25">
      <c r="A23" t="s">
        <v>52</v>
      </c>
      <c r="B23" t="s">
        <v>53</v>
      </c>
      <c r="H23" t="s">
        <v>458</v>
      </c>
      <c r="K23" t="s">
        <v>459</v>
      </c>
      <c r="L23" t="s">
        <v>460</v>
      </c>
    </row>
    <row r="24" spans="1:13" x14ac:dyDescent="0.25">
      <c r="B24" s="497"/>
      <c r="C24" s="497"/>
      <c r="D24" s="497"/>
      <c r="E24" s="497"/>
      <c r="F24" s="497"/>
      <c r="G24" s="497"/>
    </row>
    <row r="25" spans="1:13" x14ac:dyDescent="0.25">
      <c r="B25" s="497"/>
      <c r="C25" s="497"/>
      <c r="D25" s="497"/>
      <c r="E25" s="497"/>
      <c r="F25" s="497"/>
      <c r="G25" s="497"/>
    </row>
    <row r="26" spans="1:13" x14ac:dyDescent="0.25">
      <c r="B26" s="497"/>
      <c r="C26" s="497"/>
      <c r="D26" s="497"/>
      <c r="E26" s="497"/>
      <c r="F26" s="497"/>
      <c r="G26" s="497"/>
    </row>
    <row r="27" spans="1:13" x14ac:dyDescent="0.25">
      <c r="M27" t="s">
        <v>524</v>
      </c>
    </row>
    <row r="30" spans="1:13" x14ac:dyDescent="0.25">
      <c r="A30" t="s">
        <v>468</v>
      </c>
    </row>
    <row r="32" spans="1:13" x14ac:dyDescent="0.25">
      <c r="A32" t="s">
        <v>52</v>
      </c>
      <c r="B32" t="s">
        <v>69</v>
      </c>
    </row>
    <row r="33" spans="1:13" x14ac:dyDescent="0.25">
      <c r="A33" s="381">
        <v>42628</v>
      </c>
      <c r="B33" t="s">
        <v>672</v>
      </c>
    </row>
    <row r="34" spans="1:13" x14ac:dyDescent="0.25">
      <c r="A34" s="381">
        <v>42663</v>
      </c>
      <c r="B34" t="s">
        <v>672</v>
      </c>
    </row>
    <row r="35" spans="1:13" x14ac:dyDescent="0.25">
      <c r="A35" s="381">
        <v>42683</v>
      </c>
      <c r="B35" t="s">
        <v>673</v>
      </c>
    </row>
    <row r="36" spans="1:13" x14ac:dyDescent="0.25">
      <c r="A36" s="381">
        <v>42719</v>
      </c>
      <c r="B36" t="s">
        <v>672</v>
      </c>
    </row>
    <row r="37" spans="1:13" x14ac:dyDescent="0.25">
      <c r="A37" s="381">
        <v>42748</v>
      </c>
      <c r="B37" t="s">
        <v>673</v>
      </c>
    </row>
    <row r="38" spans="1:13" x14ac:dyDescent="0.25">
      <c r="A38" s="381">
        <v>42768</v>
      </c>
      <c r="B38" t="s">
        <v>672</v>
      </c>
    </row>
    <row r="39" spans="1:13" x14ac:dyDescent="0.25">
      <c r="A39" s="381">
        <v>42824</v>
      </c>
      <c r="B39" t="s">
        <v>672</v>
      </c>
    </row>
    <row r="40" spans="1:13" x14ac:dyDescent="0.25">
      <c r="A40" s="381">
        <v>42837</v>
      </c>
      <c r="B40" t="s">
        <v>673</v>
      </c>
    </row>
    <row r="41" spans="1:13" x14ac:dyDescent="0.25">
      <c r="A41" s="381">
        <v>42838</v>
      </c>
      <c r="B41" t="s">
        <v>672</v>
      </c>
      <c r="L41">
        <v>9</v>
      </c>
      <c r="M41" t="s">
        <v>75</v>
      </c>
    </row>
    <row r="44" spans="1:13" x14ac:dyDescent="0.25">
      <c r="A44" t="s">
        <v>471</v>
      </c>
    </row>
    <row r="46" spans="1:13" x14ac:dyDescent="0.25">
      <c r="D46" t="s">
        <v>317</v>
      </c>
    </row>
    <row r="47" spans="1:13" x14ac:dyDescent="0.25">
      <c r="A47" t="s">
        <v>77</v>
      </c>
      <c r="C47" t="s">
        <v>78</v>
      </c>
      <c r="D47" t="s">
        <v>79</v>
      </c>
      <c r="E47" t="s">
        <v>80</v>
      </c>
      <c r="G47" t="s">
        <v>81</v>
      </c>
    </row>
    <row r="48" spans="1:13" x14ac:dyDescent="0.25">
      <c r="A48" t="s">
        <v>82</v>
      </c>
      <c r="C48">
        <v>1959</v>
      </c>
      <c r="D48">
        <v>12</v>
      </c>
      <c r="E48">
        <v>1959</v>
      </c>
    </row>
    <row r="49" spans="1:16" x14ac:dyDescent="0.25">
      <c r="A49" t="s">
        <v>304</v>
      </c>
      <c r="C49">
        <v>49</v>
      </c>
      <c r="D49">
        <v>1</v>
      </c>
      <c r="E49">
        <v>49</v>
      </c>
    </row>
    <row r="50" spans="1:16" x14ac:dyDescent="0.25">
      <c r="A50" t="s">
        <v>92</v>
      </c>
    </row>
    <row r="52" spans="1:16" x14ac:dyDescent="0.25">
      <c r="A52" t="s">
        <v>84</v>
      </c>
      <c r="G52" t="s">
        <v>164</v>
      </c>
    </row>
    <row r="53" spans="1:16" x14ac:dyDescent="0.25">
      <c r="A53" t="s">
        <v>84</v>
      </c>
      <c r="G53" t="s">
        <v>164</v>
      </c>
    </row>
    <row r="54" spans="1:16" x14ac:dyDescent="0.25">
      <c r="A54" t="s">
        <v>84</v>
      </c>
      <c r="G54" t="s">
        <v>164</v>
      </c>
    </row>
    <row r="55" spans="1:16" x14ac:dyDescent="0.25">
      <c r="A55" t="s">
        <v>85</v>
      </c>
      <c r="C55">
        <f>SUM(C48:C54)</f>
        <v>2008</v>
      </c>
      <c r="D55">
        <f>SUM(D48:D54)</f>
        <v>13</v>
      </c>
      <c r="E55">
        <f>SUM(E48:E54)</f>
        <v>2008</v>
      </c>
    </row>
    <row r="57" spans="1:16" x14ac:dyDescent="0.25">
      <c r="A57" t="s">
        <v>86</v>
      </c>
      <c r="C57" t="s">
        <v>87</v>
      </c>
      <c r="D57" t="s">
        <v>88</v>
      </c>
      <c r="E57" t="s">
        <v>89</v>
      </c>
      <c r="F57" t="s">
        <v>90</v>
      </c>
      <c r="G57" t="s">
        <v>91</v>
      </c>
      <c r="H57" t="s">
        <v>92</v>
      </c>
      <c r="I57" t="s">
        <v>80</v>
      </c>
      <c r="J57" t="s">
        <v>93</v>
      </c>
    </row>
    <row r="58" spans="1:16" x14ac:dyDescent="0.25">
      <c r="C58">
        <v>315</v>
      </c>
      <c r="D58">
        <v>20</v>
      </c>
      <c r="E58">
        <v>1</v>
      </c>
      <c r="F58">
        <v>1608</v>
      </c>
      <c r="G58">
        <v>45</v>
      </c>
      <c r="I58">
        <f>SUM(C58:H58)</f>
        <v>1989</v>
      </c>
      <c r="J58" t="s">
        <v>308</v>
      </c>
    </row>
    <row r="59" spans="1:16" x14ac:dyDescent="0.25">
      <c r="A59" t="s">
        <v>85</v>
      </c>
    </row>
    <row r="61" spans="1:16" ht="31.5" x14ac:dyDescent="0.25">
      <c r="A61" s="383" t="s">
        <v>95</v>
      </c>
      <c r="B61" s="383"/>
      <c r="C61" s="383" t="s">
        <v>96</v>
      </c>
      <c r="D61" s="383" t="s">
        <v>97</v>
      </c>
      <c r="E61" s="383" t="s">
        <v>98</v>
      </c>
      <c r="F61" s="383" t="s">
        <v>99</v>
      </c>
      <c r="G61" s="383" t="s">
        <v>100</v>
      </c>
      <c r="H61" s="383" t="s">
        <v>101</v>
      </c>
      <c r="I61" s="383" t="s">
        <v>102</v>
      </c>
      <c r="J61" s="383" t="s">
        <v>103</v>
      </c>
      <c r="K61" s="383" t="s">
        <v>104</v>
      </c>
      <c r="L61" s="383" t="s">
        <v>106</v>
      </c>
      <c r="M61" s="383" t="s">
        <v>107</v>
      </c>
      <c r="N61" s="383" t="s">
        <v>108</v>
      </c>
      <c r="O61" s="383"/>
      <c r="P61" s="383"/>
    </row>
    <row r="62" spans="1:16" x14ac:dyDescent="0.25">
      <c r="A62" t="s">
        <v>313</v>
      </c>
      <c r="E62" t="s">
        <v>674</v>
      </c>
      <c r="G62" t="s">
        <v>674</v>
      </c>
      <c r="H62" t="s">
        <v>674</v>
      </c>
      <c r="J62" t="s">
        <v>674</v>
      </c>
      <c r="M62" t="s">
        <v>674</v>
      </c>
    </row>
    <row r="63" spans="1:16" x14ac:dyDescent="0.25">
      <c r="A63" t="s">
        <v>85</v>
      </c>
    </row>
    <row r="65" spans="1:14" x14ac:dyDescent="0.25">
      <c r="A65" t="s">
        <v>109</v>
      </c>
      <c r="C65" t="s">
        <v>110</v>
      </c>
      <c r="D65" t="s">
        <v>111</v>
      </c>
      <c r="N65" t="s">
        <v>112</v>
      </c>
    </row>
    <row r="66" spans="1:14" x14ac:dyDescent="0.25">
      <c r="A66" t="s">
        <v>313</v>
      </c>
      <c r="C66">
        <v>0</v>
      </c>
      <c r="D66" t="s">
        <v>674</v>
      </c>
    </row>
    <row r="67" spans="1:14" x14ac:dyDescent="0.25">
      <c r="A67" t="s">
        <v>85</v>
      </c>
      <c r="C67">
        <v>0</v>
      </c>
    </row>
    <row r="68" spans="1:14" x14ac:dyDescent="0.25">
      <c r="A68" t="s">
        <v>114</v>
      </c>
    </row>
    <row r="69" spans="1:14" x14ac:dyDescent="0.25">
      <c r="M69" t="s">
        <v>115</v>
      </c>
    </row>
    <row r="70" spans="1:14" x14ac:dyDescent="0.25">
      <c r="A70" t="s">
        <v>480</v>
      </c>
    </row>
    <row r="72" spans="1:14" x14ac:dyDescent="0.25">
      <c r="C72" t="s">
        <v>116</v>
      </c>
      <c r="D72" t="s">
        <v>117</v>
      </c>
      <c r="E72" t="s">
        <v>118</v>
      </c>
      <c r="F72" t="s">
        <v>119</v>
      </c>
      <c r="G72" t="s">
        <v>92</v>
      </c>
      <c r="H72" t="s">
        <v>309</v>
      </c>
      <c r="I72" t="s">
        <v>80</v>
      </c>
    </row>
    <row r="73" spans="1:14" x14ac:dyDescent="0.25">
      <c r="C73" s="384"/>
      <c r="D73" s="384">
        <v>3352.71</v>
      </c>
      <c r="E73" s="384">
        <v>1181.42</v>
      </c>
      <c r="F73" s="384"/>
      <c r="G73" s="384">
        <v>1639.5</v>
      </c>
      <c r="H73" s="384">
        <v>617.36</v>
      </c>
      <c r="I73" s="384">
        <f>SUM(D73:H73)</f>
        <v>6790.99</v>
      </c>
    </row>
    <row r="74" spans="1:14" x14ac:dyDescent="0.25">
      <c r="A74" t="s">
        <v>85</v>
      </c>
      <c r="C74" s="384"/>
      <c r="D74" s="384"/>
      <c r="E74" s="384"/>
      <c r="F74" s="384"/>
      <c r="G74" s="384"/>
      <c r="H74" s="384"/>
      <c r="I74" s="384"/>
    </row>
    <row r="76" spans="1:14" x14ac:dyDescent="0.25">
      <c r="C76" t="s">
        <v>120</v>
      </c>
      <c r="D76" t="s">
        <v>121</v>
      </c>
      <c r="E76" t="s">
        <v>80</v>
      </c>
    </row>
    <row r="77" spans="1:14" x14ac:dyDescent="0.25">
      <c r="C77">
        <v>30000</v>
      </c>
      <c r="E77">
        <v>30000</v>
      </c>
      <c r="G77" t="s">
        <v>122</v>
      </c>
    </row>
    <row r="78" spans="1:14" x14ac:dyDescent="0.25">
      <c r="A78" t="s">
        <v>80</v>
      </c>
      <c r="C78" s="384">
        <v>30000</v>
      </c>
      <c r="D78" s="384"/>
      <c r="E78" s="384"/>
    </row>
    <row r="80" spans="1:14" x14ac:dyDescent="0.25">
      <c r="A80" t="s">
        <v>482</v>
      </c>
    </row>
    <row r="82" spans="1:9" x14ac:dyDescent="0.25">
      <c r="D82" t="s">
        <v>125</v>
      </c>
      <c r="E82" t="s">
        <v>126</v>
      </c>
      <c r="F82" t="s">
        <v>127</v>
      </c>
      <c r="G82" t="s">
        <v>128</v>
      </c>
      <c r="H82" t="s">
        <v>129</v>
      </c>
      <c r="I82" t="s">
        <v>85</v>
      </c>
    </row>
    <row r="83" spans="1:9" x14ac:dyDescent="0.25">
      <c r="C83" t="s">
        <v>130</v>
      </c>
      <c r="D83">
        <v>0</v>
      </c>
      <c r="E83">
        <v>0</v>
      </c>
      <c r="H83">
        <v>0</v>
      </c>
    </row>
    <row r="84" spans="1:9" x14ac:dyDescent="0.25">
      <c r="C84" t="s">
        <v>131</v>
      </c>
      <c r="D84">
        <v>1</v>
      </c>
      <c r="E84">
        <v>1</v>
      </c>
      <c r="H84">
        <v>1.5</v>
      </c>
    </row>
    <row r="86" spans="1:9" x14ac:dyDescent="0.25">
      <c r="A86" t="s">
        <v>132</v>
      </c>
    </row>
    <row r="87" spans="1:9" x14ac:dyDescent="0.25">
      <c r="A87" t="s">
        <v>483</v>
      </c>
    </row>
    <row r="89" spans="1:9" x14ac:dyDescent="0.25">
      <c r="A89" t="s">
        <v>133</v>
      </c>
    </row>
    <row r="90" spans="1:9" x14ac:dyDescent="0.25">
      <c r="A90" s="448">
        <v>42795</v>
      </c>
      <c r="B90" t="s">
        <v>675</v>
      </c>
    </row>
    <row r="125" ht="15" customHeight="1" x14ac:dyDescent="0.25"/>
    <row r="126" ht="18" customHeight="1" x14ac:dyDescent="0.25"/>
  </sheetData>
  <mergeCells count="3">
    <mergeCell ref="B24:G24"/>
    <mergeCell ref="B25:G25"/>
    <mergeCell ref="B26:G26"/>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3"/>
  <sheetViews>
    <sheetView workbookViewId="0">
      <selection activeCell="B15" sqref="B15"/>
    </sheetView>
  </sheetViews>
  <sheetFormatPr defaultColWidth="11" defaultRowHeight="15.75" x14ac:dyDescent="0.25"/>
  <cols>
    <col min="1" max="13" width="15.625" customWidth="1"/>
    <col min="14" max="14" width="15.125" customWidth="1"/>
    <col min="15" max="15" width="15.625" customWidth="1"/>
  </cols>
  <sheetData>
    <row r="1" spans="1:16" x14ac:dyDescent="0.25">
      <c r="A1" s="449" t="s">
        <v>48</v>
      </c>
      <c r="B1" s="449" t="s">
        <v>676</v>
      </c>
      <c r="C1" s="449"/>
      <c r="D1" s="449"/>
      <c r="E1" s="449"/>
      <c r="F1" s="449"/>
      <c r="G1" s="449"/>
      <c r="H1" s="449"/>
      <c r="I1" s="449"/>
      <c r="J1" s="449"/>
      <c r="K1" s="449"/>
      <c r="L1" s="449"/>
      <c r="M1" s="449"/>
      <c r="N1" s="449"/>
      <c r="O1" s="449"/>
      <c r="P1" s="449"/>
    </row>
    <row r="2" spans="1:16" x14ac:dyDescent="0.25">
      <c r="A2" s="449" t="s">
        <v>432</v>
      </c>
      <c r="B2" s="449" t="s">
        <v>364</v>
      </c>
      <c r="C2" s="449"/>
      <c r="D2" s="449"/>
      <c r="E2" s="449"/>
      <c r="F2" s="449"/>
      <c r="G2" s="449"/>
      <c r="H2" s="449"/>
      <c r="I2" s="449"/>
      <c r="J2" s="449"/>
      <c r="K2" s="449"/>
      <c r="L2" s="449"/>
      <c r="M2" s="449"/>
      <c r="N2" s="449"/>
      <c r="O2" s="449"/>
      <c r="P2" s="449"/>
    </row>
    <row r="3" spans="1:16" x14ac:dyDescent="0.25">
      <c r="A3" s="449"/>
      <c r="B3" s="449"/>
      <c r="C3" s="449"/>
      <c r="D3" s="449"/>
      <c r="E3" s="449"/>
      <c r="F3" s="449"/>
      <c r="G3" s="449"/>
      <c r="H3" s="449"/>
      <c r="I3" s="449"/>
      <c r="J3" s="449"/>
      <c r="K3" s="449"/>
      <c r="L3" s="449"/>
      <c r="M3" s="449"/>
      <c r="N3" s="449"/>
      <c r="O3" s="449"/>
      <c r="P3" s="449"/>
    </row>
    <row r="4" spans="1:16" x14ac:dyDescent="0.25">
      <c r="A4" s="449" t="s">
        <v>434</v>
      </c>
      <c r="B4" s="449"/>
      <c r="C4" s="449"/>
      <c r="D4" s="449"/>
      <c r="E4" s="449"/>
      <c r="F4" s="449"/>
      <c r="G4" s="449"/>
      <c r="H4" s="449"/>
      <c r="I4" s="449"/>
      <c r="J4" s="449"/>
      <c r="K4" s="449"/>
      <c r="L4" s="449"/>
      <c r="M4" s="449"/>
      <c r="N4" s="449"/>
      <c r="O4" s="449"/>
      <c r="P4" s="449"/>
    </row>
    <row r="5" spans="1:16" x14ac:dyDescent="0.25">
      <c r="A5" s="449" t="s">
        <v>435</v>
      </c>
      <c r="B5" s="449"/>
      <c r="C5" s="449"/>
      <c r="D5" s="449"/>
      <c r="E5" s="449"/>
      <c r="F5" s="449"/>
      <c r="G5" s="449"/>
      <c r="H5" s="449"/>
      <c r="I5" s="449"/>
      <c r="J5" s="449"/>
      <c r="K5" s="449"/>
      <c r="L5" s="449"/>
      <c r="M5" s="449"/>
      <c r="N5" s="449"/>
      <c r="O5" s="449"/>
      <c r="P5" s="449"/>
    </row>
    <row r="6" spans="1:16" x14ac:dyDescent="0.25">
      <c r="A6" s="449" t="s">
        <v>52</v>
      </c>
      <c r="B6" s="449" t="s">
        <v>53</v>
      </c>
      <c r="C6" s="449"/>
      <c r="D6" s="449"/>
      <c r="E6" s="449"/>
      <c r="F6" s="449"/>
      <c r="G6" s="449"/>
      <c r="H6" s="449" t="s">
        <v>436</v>
      </c>
      <c r="I6" s="449"/>
      <c r="J6" s="449"/>
      <c r="K6" s="449" t="s">
        <v>55</v>
      </c>
      <c r="L6" s="449"/>
      <c r="M6" s="449" t="s">
        <v>56</v>
      </c>
      <c r="N6" s="449"/>
      <c r="O6" s="449"/>
      <c r="P6" s="449"/>
    </row>
    <row r="7" spans="1:16" x14ac:dyDescent="0.25">
      <c r="A7" s="450">
        <v>42614</v>
      </c>
      <c r="B7" s="449" t="s">
        <v>677</v>
      </c>
      <c r="C7" s="449"/>
      <c r="D7" s="449"/>
      <c r="E7" s="449"/>
      <c r="F7" s="449"/>
      <c r="G7" s="449"/>
      <c r="H7" s="449" t="s">
        <v>678</v>
      </c>
      <c r="I7" s="449"/>
      <c r="J7" s="449"/>
      <c r="K7" s="449" t="s">
        <v>342</v>
      </c>
      <c r="L7" s="449"/>
      <c r="M7" s="449"/>
      <c r="N7" s="449" t="s">
        <v>679</v>
      </c>
      <c r="O7" s="449" t="s">
        <v>141</v>
      </c>
      <c r="P7" s="449"/>
    </row>
    <row r="8" spans="1:16" x14ac:dyDescent="0.25">
      <c r="A8" s="450">
        <v>42614</v>
      </c>
      <c r="B8" s="449" t="s">
        <v>680</v>
      </c>
      <c r="C8" s="449"/>
      <c r="D8" s="449"/>
      <c r="E8" s="449"/>
      <c r="F8" s="449"/>
      <c r="G8" s="449"/>
      <c r="H8" s="449" t="s">
        <v>681</v>
      </c>
      <c r="I8" s="449"/>
      <c r="J8" s="449"/>
      <c r="K8" s="449" t="s">
        <v>682</v>
      </c>
      <c r="L8" s="449"/>
      <c r="M8" s="449"/>
      <c r="N8" s="449" t="s">
        <v>683</v>
      </c>
      <c r="O8" s="449" t="s">
        <v>141</v>
      </c>
      <c r="P8" s="449"/>
    </row>
    <row r="9" spans="1:16" x14ac:dyDescent="0.25">
      <c r="A9" s="450">
        <v>42620</v>
      </c>
      <c r="B9" s="449" t="s">
        <v>354</v>
      </c>
      <c r="C9" s="449"/>
      <c r="D9" s="449"/>
      <c r="E9" s="449"/>
      <c r="F9" s="449"/>
      <c r="G9" s="449"/>
      <c r="H9" s="449" t="s">
        <v>357</v>
      </c>
      <c r="I9" s="449"/>
      <c r="J9" s="449"/>
      <c r="K9" s="449" t="s">
        <v>358</v>
      </c>
      <c r="L9" s="449"/>
      <c r="M9" s="449">
        <v>25</v>
      </c>
      <c r="N9" s="449" t="s">
        <v>177</v>
      </c>
      <c r="O9" s="449" t="s">
        <v>141</v>
      </c>
      <c r="P9" s="449"/>
    </row>
    <row r="10" spans="1:16" x14ac:dyDescent="0.25">
      <c r="A10" s="450">
        <v>42620</v>
      </c>
      <c r="B10" s="449" t="s">
        <v>684</v>
      </c>
      <c r="C10" s="449"/>
      <c r="D10" s="449"/>
      <c r="E10" s="449"/>
      <c r="F10" s="449"/>
      <c r="G10" s="449"/>
      <c r="H10" s="449" t="s">
        <v>685</v>
      </c>
      <c r="I10" s="449" t="s">
        <v>132</v>
      </c>
      <c r="J10" s="449"/>
      <c r="K10" s="449" t="s">
        <v>342</v>
      </c>
      <c r="L10" s="449"/>
      <c r="M10" s="449">
        <v>4000</v>
      </c>
      <c r="N10" s="449" t="s">
        <v>686</v>
      </c>
      <c r="O10" s="449" t="s">
        <v>141</v>
      </c>
      <c r="P10" s="449"/>
    </row>
    <row r="11" spans="1:16" x14ac:dyDescent="0.25">
      <c r="A11" s="450">
        <v>42621</v>
      </c>
      <c r="B11" s="449" t="s">
        <v>354</v>
      </c>
      <c r="C11" s="449"/>
      <c r="D11" s="449"/>
      <c r="E11" s="449"/>
      <c r="F11" s="449"/>
      <c r="G11" s="449"/>
      <c r="H11" s="449" t="s">
        <v>687</v>
      </c>
      <c r="I11" s="449"/>
      <c r="J11" s="449"/>
      <c r="K11" s="449" t="s">
        <v>353</v>
      </c>
      <c r="L11" s="449"/>
      <c r="M11" s="449">
        <v>125</v>
      </c>
      <c r="N11" s="449" t="s">
        <v>177</v>
      </c>
      <c r="O11" s="449" t="s">
        <v>141</v>
      </c>
      <c r="P11" s="449"/>
    </row>
    <row r="12" spans="1:16" x14ac:dyDescent="0.25">
      <c r="A12" s="450">
        <v>42626</v>
      </c>
      <c r="B12" s="449" t="s">
        <v>354</v>
      </c>
      <c r="C12" s="449"/>
      <c r="D12" s="449"/>
      <c r="E12" s="449"/>
      <c r="F12" s="449"/>
      <c r="G12" s="449"/>
      <c r="H12" s="449" t="s">
        <v>688</v>
      </c>
      <c r="I12" s="449"/>
      <c r="J12" s="449"/>
      <c r="K12" s="449" t="s">
        <v>356</v>
      </c>
      <c r="L12" s="449"/>
      <c r="M12" s="449">
        <v>80</v>
      </c>
      <c r="N12" s="449" t="s">
        <v>177</v>
      </c>
      <c r="O12" s="449" t="s">
        <v>141</v>
      </c>
      <c r="P12" s="449"/>
    </row>
    <row r="13" spans="1:16" x14ac:dyDescent="0.25">
      <c r="A13" s="450">
        <v>42638</v>
      </c>
      <c r="B13" s="449" t="s">
        <v>689</v>
      </c>
      <c r="C13" s="449"/>
      <c r="D13" s="449"/>
      <c r="E13" s="449"/>
      <c r="F13" s="449"/>
      <c r="G13" s="449"/>
      <c r="H13" t="s">
        <v>690</v>
      </c>
      <c r="I13" s="449"/>
      <c r="J13" s="449"/>
      <c r="K13" s="449" t="s">
        <v>691</v>
      </c>
      <c r="L13" s="449"/>
      <c r="M13" s="449"/>
      <c r="N13" s="449" t="s">
        <v>177</v>
      </c>
      <c r="O13" s="449"/>
      <c r="P13" s="449"/>
    </row>
    <row r="14" spans="1:16" x14ac:dyDescent="0.25">
      <c r="A14" s="450">
        <v>42638</v>
      </c>
      <c r="B14" s="449" t="s">
        <v>692</v>
      </c>
      <c r="C14" s="449"/>
      <c r="D14" s="449"/>
      <c r="E14" s="449"/>
      <c r="F14" s="449"/>
      <c r="G14" s="449"/>
      <c r="H14" s="449" t="s">
        <v>690</v>
      </c>
      <c r="I14" s="449"/>
      <c r="J14" s="449"/>
      <c r="K14" s="449" t="s">
        <v>691</v>
      </c>
      <c r="L14" s="449"/>
      <c r="M14" s="449"/>
      <c r="N14" s="449" t="s">
        <v>177</v>
      </c>
      <c r="O14" s="449"/>
      <c r="P14" s="449"/>
    </row>
    <row r="15" spans="1:16" x14ac:dyDescent="0.25">
      <c r="A15" s="450">
        <v>42640</v>
      </c>
      <c r="B15" s="449" t="s">
        <v>693</v>
      </c>
      <c r="C15" s="449"/>
      <c r="D15" s="449"/>
      <c r="E15" s="449"/>
      <c r="F15" s="449"/>
      <c r="G15" s="449"/>
      <c r="H15" s="449" t="s">
        <v>694</v>
      </c>
      <c r="I15" s="449"/>
      <c r="J15" s="449"/>
      <c r="K15" s="449" t="s">
        <v>342</v>
      </c>
      <c r="L15" s="449"/>
      <c r="M15" s="449">
        <v>30</v>
      </c>
      <c r="N15" s="449" t="s">
        <v>695</v>
      </c>
      <c r="O15" s="449" t="s">
        <v>141</v>
      </c>
      <c r="P15" s="449"/>
    </row>
    <row r="16" spans="1:16" x14ac:dyDescent="0.25">
      <c r="A16" s="450">
        <v>42646</v>
      </c>
      <c r="B16" s="449" t="s">
        <v>696</v>
      </c>
      <c r="C16" s="449"/>
      <c r="D16" s="449"/>
      <c r="E16" s="449"/>
      <c r="F16" s="449"/>
      <c r="G16" s="449"/>
      <c r="H16" s="449" t="s">
        <v>355</v>
      </c>
      <c r="I16" s="449"/>
      <c r="J16" s="449"/>
      <c r="K16" s="449" t="s">
        <v>342</v>
      </c>
      <c r="L16" s="449"/>
      <c r="M16" s="449">
        <v>25</v>
      </c>
      <c r="N16" s="449" t="s">
        <v>697</v>
      </c>
      <c r="O16" s="449" t="s">
        <v>141</v>
      </c>
      <c r="P16" s="449"/>
    </row>
    <row r="17" spans="1:16" x14ac:dyDescent="0.25">
      <c r="A17" s="450">
        <v>42648</v>
      </c>
      <c r="B17" s="449" t="s">
        <v>698</v>
      </c>
      <c r="C17" s="449"/>
      <c r="D17" s="449"/>
      <c r="E17" s="449"/>
      <c r="F17" s="449"/>
      <c r="G17" s="449"/>
      <c r="H17" s="449" t="s">
        <v>355</v>
      </c>
      <c r="I17" s="449"/>
      <c r="J17" s="449"/>
      <c r="K17" s="449" t="s">
        <v>342</v>
      </c>
      <c r="L17" s="449"/>
      <c r="M17" s="449">
        <v>25</v>
      </c>
      <c r="N17" s="449" t="s">
        <v>697</v>
      </c>
      <c r="O17" s="449" t="s">
        <v>141</v>
      </c>
      <c r="P17" s="449"/>
    </row>
    <row r="18" spans="1:16" x14ac:dyDescent="0.25">
      <c r="A18" s="450">
        <v>42650</v>
      </c>
      <c r="B18" s="449" t="s">
        <v>699</v>
      </c>
      <c r="C18" s="449"/>
      <c r="D18" s="449"/>
      <c r="E18" s="449"/>
      <c r="F18" s="449"/>
      <c r="G18" s="449"/>
      <c r="H18" s="449" t="s">
        <v>352</v>
      </c>
      <c r="I18" s="449"/>
      <c r="J18" s="449"/>
      <c r="K18" s="449" t="s">
        <v>342</v>
      </c>
      <c r="L18" s="449"/>
      <c r="M18" s="449">
        <v>18</v>
      </c>
      <c r="N18" s="449" t="s">
        <v>140</v>
      </c>
      <c r="O18" s="449" t="s">
        <v>152</v>
      </c>
      <c r="P18" s="449"/>
    </row>
    <row r="19" spans="1:16" x14ac:dyDescent="0.25">
      <c r="A19" s="450">
        <v>42659</v>
      </c>
      <c r="B19" s="449" t="s">
        <v>700</v>
      </c>
      <c r="C19" s="449"/>
      <c r="D19" s="449"/>
      <c r="E19" s="449"/>
      <c r="F19" s="449"/>
      <c r="G19" s="449"/>
      <c r="H19" s="449" t="s">
        <v>701</v>
      </c>
      <c r="I19" s="449"/>
      <c r="J19" s="449"/>
      <c r="K19" s="449" t="s">
        <v>497</v>
      </c>
      <c r="L19" s="449"/>
      <c r="M19" s="449">
        <v>45</v>
      </c>
      <c r="N19" s="449" t="s">
        <v>59</v>
      </c>
      <c r="O19" s="449" t="s">
        <v>141</v>
      </c>
      <c r="P19" s="449"/>
    </row>
    <row r="20" spans="1:16" x14ac:dyDescent="0.25">
      <c r="A20" s="450">
        <v>42660</v>
      </c>
      <c r="B20" s="449" t="s">
        <v>702</v>
      </c>
      <c r="C20" s="449"/>
      <c r="D20" s="449"/>
      <c r="E20" s="449"/>
      <c r="F20" s="449"/>
      <c r="G20" s="449"/>
      <c r="H20" s="449" t="s">
        <v>701</v>
      </c>
      <c r="I20" s="449"/>
      <c r="J20" s="449"/>
      <c r="K20" s="449" t="s">
        <v>497</v>
      </c>
      <c r="L20" s="449"/>
      <c r="M20" s="449"/>
      <c r="N20" s="449" t="s">
        <v>146</v>
      </c>
      <c r="O20" s="449" t="s">
        <v>141</v>
      </c>
      <c r="P20" s="449"/>
    </row>
    <row r="21" spans="1:16" x14ac:dyDescent="0.25">
      <c r="A21" s="450">
        <v>42660</v>
      </c>
      <c r="B21" s="449" t="s">
        <v>703</v>
      </c>
      <c r="C21" s="449"/>
      <c r="D21" s="449"/>
      <c r="E21" s="449"/>
      <c r="F21" s="449"/>
      <c r="G21" s="449"/>
      <c r="H21" s="449" t="s">
        <v>701</v>
      </c>
      <c r="I21" s="449"/>
      <c r="J21" s="449"/>
      <c r="K21" s="449" t="s">
        <v>497</v>
      </c>
      <c r="L21" s="449"/>
      <c r="M21" s="449"/>
      <c r="N21" s="449" t="s">
        <v>146</v>
      </c>
      <c r="O21" s="449" t="s">
        <v>141</v>
      </c>
      <c r="P21" s="449"/>
    </row>
    <row r="22" spans="1:16" x14ac:dyDescent="0.25">
      <c r="A22" s="450">
        <v>42667</v>
      </c>
      <c r="B22" s="449" t="s">
        <v>704</v>
      </c>
      <c r="C22" s="449"/>
      <c r="D22" s="449"/>
      <c r="E22" s="449"/>
      <c r="F22" s="449"/>
      <c r="G22" s="449"/>
      <c r="H22" s="449" t="s">
        <v>701</v>
      </c>
      <c r="I22" s="449"/>
      <c r="J22" s="449"/>
      <c r="K22" s="449" t="s">
        <v>497</v>
      </c>
      <c r="L22" s="449"/>
      <c r="M22" s="449">
        <v>100</v>
      </c>
      <c r="N22" s="449" t="s">
        <v>705</v>
      </c>
      <c r="O22" s="449" t="s">
        <v>141</v>
      </c>
      <c r="P22" s="449"/>
    </row>
    <row r="23" spans="1:16" x14ac:dyDescent="0.25">
      <c r="A23" s="450">
        <v>42667</v>
      </c>
      <c r="B23" s="449" t="s">
        <v>706</v>
      </c>
      <c r="C23" s="449"/>
      <c r="D23" s="449"/>
      <c r="E23" s="449"/>
      <c r="F23" s="449"/>
      <c r="G23" s="449"/>
      <c r="H23" s="449" t="s">
        <v>701</v>
      </c>
      <c r="I23" s="449"/>
      <c r="J23" s="449"/>
      <c r="K23" s="449" t="s">
        <v>497</v>
      </c>
      <c r="L23" s="449"/>
      <c r="M23" s="449"/>
      <c r="N23" s="449" t="s">
        <v>59</v>
      </c>
      <c r="O23" s="449" t="s">
        <v>141</v>
      </c>
      <c r="P23" s="449"/>
    </row>
    <row r="24" spans="1:16" x14ac:dyDescent="0.25">
      <c r="A24" s="450">
        <v>42669</v>
      </c>
      <c r="B24" s="449" t="s">
        <v>707</v>
      </c>
      <c r="C24" s="449"/>
      <c r="D24" s="449"/>
      <c r="E24" s="449"/>
      <c r="F24" s="449"/>
      <c r="G24" s="449"/>
      <c r="H24" s="449" t="s">
        <v>701</v>
      </c>
      <c r="I24" s="449"/>
      <c r="J24" s="449"/>
      <c r="K24" s="449" t="s">
        <v>497</v>
      </c>
      <c r="L24" s="449"/>
      <c r="M24" s="449"/>
      <c r="N24" s="449" t="s">
        <v>59</v>
      </c>
      <c r="O24" s="449" t="s">
        <v>141</v>
      </c>
      <c r="P24" s="449"/>
    </row>
    <row r="25" spans="1:16" x14ac:dyDescent="0.25">
      <c r="A25" s="450">
        <v>42674</v>
      </c>
      <c r="B25" s="449" t="s">
        <v>708</v>
      </c>
      <c r="C25" s="449"/>
      <c r="D25" s="449"/>
      <c r="E25" s="449"/>
      <c r="F25" s="449"/>
      <c r="G25" s="449"/>
      <c r="H25" s="449" t="s">
        <v>709</v>
      </c>
      <c r="I25" s="449"/>
      <c r="J25" s="449"/>
      <c r="K25" s="449" t="s">
        <v>682</v>
      </c>
      <c r="L25" s="449"/>
      <c r="M25" s="449"/>
      <c r="N25" s="449" t="s">
        <v>683</v>
      </c>
      <c r="O25" s="449" t="s">
        <v>141</v>
      </c>
      <c r="P25" s="449"/>
    </row>
    <row r="26" spans="1:16" x14ac:dyDescent="0.25">
      <c r="A26" s="450">
        <v>42675</v>
      </c>
      <c r="B26" s="449" t="s">
        <v>363</v>
      </c>
      <c r="C26" s="449"/>
      <c r="D26" s="449"/>
      <c r="E26" s="449"/>
      <c r="F26" s="449"/>
      <c r="G26" s="449"/>
      <c r="H26" s="449" t="s">
        <v>363</v>
      </c>
      <c r="I26" s="449"/>
      <c r="J26" s="449"/>
      <c r="K26" s="449" t="s">
        <v>312</v>
      </c>
      <c r="L26" s="449"/>
      <c r="M26" s="449">
        <v>120</v>
      </c>
      <c r="N26" s="449" t="s">
        <v>59</v>
      </c>
      <c r="O26" s="449" t="s">
        <v>152</v>
      </c>
      <c r="P26" s="449"/>
    </row>
    <row r="27" spans="1:16" x14ac:dyDescent="0.25">
      <c r="A27" s="450">
        <v>42683</v>
      </c>
      <c r="B27" s="449" t="s">
        <v>710</v>
      </c>
      <c r="C27" s="449"/>
      <c r="D27" s="449"/>
      <c r="E27" s="449"/>
      <c r="F27" s="449"/>
      <c r="G27" s="449"/>
      <c r="H27" s="449" t="s">
        <v>711</v>
      </c>
      <c r="I27" s="449"/>
      <c r="J27" s="449"/>
      <c r="K27" s="449" t="s">
        <v>342</v>
      </c>
      <c r="L27" s="449"/>
      <c r="M27" s="449">
        <v>12</v>
      </c>
      <c r="N27" s="449" t="s">
        <v>712</v>
      </c>
      <c r="O27" s="449" t="s">
        <v>141</v>
      </c>
      <c r="P27" s="449"/>
    </row>
    <row r="28" spans="1:16" x14ac:dyDescent="0.25">
      <c r="A28" s="450">
        <v>42689</v>
      </c>
      <c r="B28" s="449" t="s">
        <v>713</v>
      </c>
      <c r="C28" s="449"/>
      <c r="D28" s="449"/>
      <c r="E28" s="449"/>
      <c r="F28" s="449"/>
      <c r="G28" s="449"/>
      <c r="H28" s="449" t="s">
        <v>714</v>
      </c>
      <c r="I28" s="449"/>
      <c r="J28" s="449"/>
      <c r="K28" s="449" t="s">
        <v>342</v>
      </c>
      <c r="L28" s="449"/>
      <c r="M28" s="449">
        <v>60</v>
      </c>
      <c r="N28" s="449" t="s">
        <v>140</v>
      </c>
      <c r="O28" s="449" t="s">
        <v>152</v>
      </c>
      <c r="P28" s="449"/>
    </row>
    <row r="29" spans="1:16" x14ac:dyDescent="0.25">
      <c r="A29" s="450">
        <v>42689</v>
      </c>
      <c r="B29" s="449" t="s">
        <v>715</v>
      </c>
      <c r="C29" s="449"/>
      <c r="D29" s="449"/>
      <c r="E29" s="449"/>
      <c r="F29" s="449"/>
      <c r="G29" s="449"/>
      <c r="H29" s="449" t="s">
        <v>716</v>
      </c>
      <c r="I29" s="449"/>
      <c r="J29" s="449"/>
      <c r="K29" s="449"/>
      <c r="L29" s="449"/>
      <c r="M29" s="449">
        <v>110</v>
      </c>
      <c r="N29" s="449" t="s">
        <v>177</v>
      </c>
      <c r="O29" s="449" t="s">
        <v>141</v>
      </c>
      <c r="P29" s="449"/>
    </row>
    <row r="30" spans="1:16" x14ac:dyDescent="0.25">
      <c r="A30" s="450">
        <v>42692</v>
      </c>
      <c r="B30" s="449" t="s">
        <v>717</v>
      </c>
      <c r="C30" s="449"/>
      <c r="D30" s="449"/>
      <c r="E30" s="449"/>
      <c r="F30" s="449"/>
      <c r="G30" s="449"/>
      <c r="H30" s="449" t="s">
        <v>718</v>
      </c>
      <c r="I30" s="449"/>
      <c r="J30" s="449"/>
      <c r="K30" s="449" t="s">
        <v>719</v>
      </c>
      <c r="L30" s="449"/>
      <c r="M30" s="449">
        <v>50</v>
      </c>
      <c r="N30" s="449" t="s">
        <v>177</v>
      </c>
      <c r="O30" s="449" t="s">
        <v>141</v>
      </c>
      <c r="P30" s="449"/>
    </row>
    <row r="31" spans="1:16" x14ac:dyDescent="0.25">
      <c r="A31" s="450">
        <v>42693</v>
      </c>
      <c r="B31" s="449" t="s">
        <v>720</v>
      </c>
      <c r="C31" s="449"/>
      <c r="D31" s="449"/>
      <c r="E31" s="449"/>
      <c r="F31" s="449"/>
      <c r="G31" s="449"/>
      <c r="H31" s="449" t="s">
        <v>721</v>
      </c>
      <c r="I31" s="449"/>
      <c r="J31" s="449"/>
      <c r="K31" s="449" t="s">
        <v>342</v>
      </c>
      <c r="L31" s="449"/>
      <c r="M31" s="449">
        <v>1000</v>
      </c>
      <c r="N31" s="449" t="s">
        <v>722</v>
      </c>
      <c r="O31" s="449" t="s">
        <v>141</v>
      </c>
      <c r="P31" s="449"/>
    </row>
    <row r="32" spans="1:16" x14ac:dyDescent="0.25">
      <c r="A32" s="450">
        <v>42703</v>
      </c>
      <c r="B32" s="449" t="s">
        <v>723</v>
      </c>
      <c r="C32" s="449"/>
      <c r="D32" s="449"/>
      <c r="E32" s="449"/>
      <c r="F32" s="449"/>
      <c r="G32" s="449"/>
      <c r="H32" s="449" t="s">
        <v>724</v>
      </c>
      <c r="I32" s="449"/>
      <c r="J32" s="449"/>
      <c r="K32" s="449" t="s">
        <v>342</v>
      </c>
      <c r="L32" s="449"/>
      <c r="M32" s="449">
        <v>25</v>
      </c>
      <c r="N32" s="449" t="s">
        <v>177</v>
      </c>
      <c r="O32" s="449" t="s">
        <v>141</v>
      </c>
      <c r="P32" s="449"/>
    </row>
    <row r="33" spans="1:16" x14ac:dyDescent="0.25">
      <c r="A33" s="450">
        <v>42705</v>
      </c>
      <c r="B33" s="449" t="s">
        <v>725</v>
      </c>
      <c r="C33" s="449"/>
      <c r="D33" s="449"/>
      <c r="E33" s="449"/>
      <c r="F33" s="449"/>
      <c r="G33" s="449"/>
      <c r="H33" s="449" t="s">
        <v>726</v>
      </c>
      <c r="I33" s="449"/>
      <c r="J33" s="449"/>
      <c r="K33" s="449" t="s">
        <v>342</v>
      </c>
      <c r="L33" s="449"/>
      <c r="M33" s="449"/>
      <c r="N33" s="449" t="s">
        <v>727</v>
      </c>
      <c r="O33" s="449" t="s">
        <v>152</v>
      </c>
      <c r="P33" s="449"/>
    </row>
    <row r="34" spans="1:16" x14ac:dyDescent="0.25">
      <c r="A34" s="450">
        <v>42705</v>
      </c>
      <c r="B34" s="449" t="s">
        <v>728</v>
      </c>
      <c r="C34" s="449"/>
      <c r="D34" s="449"/>
      <c r="E34" s="449"/>
      <c r="F34" s="449"/>
      <c r="G34" s="449"/>
      <c r="H34" s="449" t="s">
        <v>729</v>
      </c>
      <c r="I34" s="449"/>
      <c r="J34" s="449"/>
      <c r="K34" s="449" t="s">
        <v>730</v>
      </c>
      <c r="L34" s="449"/>
      <c r="M34" s="449">
        <v>9</v>
      </c>
      <c r="N34" s="449" t="s">
        <v>60</v>
      </c>
      <c r="O34" s="449" t="s">
        <v>141</v>
      </c>
      <c r="P34" s="449"/>
    </row>
    <row r="35" spans="1:16" x14ac:dyDescent="0.25">
      <c r="A35" s="450">
        <v>42705</v>
      </c>
      <c r="B35" s="449" t="s">
        <v>731</v>
      </c>
      <c r="C35" s="449"/>
      <c r="D35" s="449"/>
      <c r="E35" s="449"/>
      <c r="F35" s="449"/>
      <c r="G35" s="449"/>
      <c r="H35" s="449" t="s">
        <v>732</v>
      </c>
      <c r="I35" s="449"/>
      <c r="J35" s="449"/>
      <c r="K35" s="449" t="s">
        <v>733</v>
      </c>
      <c r="L35" s="449"/>
      <c r="M35" s="449"/>
      <c r="N35" s="449" t="s">
        <v>362</v>
      </c>
      <c r="O35" s="449" t="s">
        <v>152</v>
      </c>
      <c r="P35" s="449"/>
    </row>
    <row r="36" spans="1:16" x14ac:dyDescent="0.25">
      <c r="A36" s="450">
        <v>42705</v>
      </c>
      <c r="B36" s="449" t="s">
        <v>734</v>
      </c>
      <c r="C36" s="449"/>
      <c r="D36" s="449"/>
      <c r="E36" s="449"/>
      <c r="F36" s="449"/>
      <c r="G36" s="449"/>
      <c r="H36" s="449" t="s">
        <v>735</v>
      </c>
      <c r="I36" s="449"/>
      <c r="J36" s="449"/>
      <c r="K36" s="449" t="s">
        <v>682</v>
      </c>
      <c r="L36" s="449"/>
      <c r="M36" s="449"/>
      <c r="N36" s="449" t="s">
        <v>362</v>
      </c>
      <c r="O36" s="449" t="s">
        <v>152</v>
      </c>
      <c r="P36" s="449"/>
    </row>
    <row r="37" spans="1:16" x14ac:dyDescent="0.25">
      <c r="A37" s="450">
        <v>42718</v>
      </c>
      <c r="B37" s="449" t="s">
        <v>736</v>
      </c>
      <c r="C37" s="449"/>
      <c r="D37" s="449"/>
      <c r="E37" s="449"/>
      <c r="F37" s="449"/>
      <c r="G37" s="449"/>
      <c r="H37" s="449" t="s">
        <v>737</v>
      </c>
      <c r="I37" s="449"/>
      <c r="J37" s="449"/>
      <c r="K37" s="449" t="s">
        <v>738</v>
      </c>
      <c r="L37" s="449"/>
      <c r="M37" s="449">
        <v>85</v>
      </c>
      <c r="N37" s="449" t="s">
        <v>177</v>
      </c>
      <c r="O37" s="449" t="s">
        <v>152</v>
      </c>
      <c r="P37" s="449"/>
    </row>
    <row r="38" spans="1:16" x14ac:dyDescent="0.25">
      <c r="A38" s="450">
        <v>42726</v>
      </c>
      <c r="B38" s="449" t="s">
        <v>739</v>
      </c>
      <c r="C38" s="449"/>
      <c r="D38" s="449"/>
      <c r="E38" s="449"/>
      <c r="F38" s="449"/>
      <c r="G38" s="449"/>
      <c r="H38" s="449" t="s">
        <v>740</v>
      </c>
      <c r="I38" s="449"/>
      <c r="J38" s="449"/>
      <c r="K38" s="449" t="s">
        <v>682</v>
      </c>
      <c r="L38" s="449"/>
      <c r="M38" s="449"/>
      <c r="N38" s="449" t="s">
        <v>683</v>
      </c>
      <c r="O38" s="449" t="s">
        <v>141</v>
      </c>
      <c r="P38" s="449"/>
    </row>
    <row r="39" spans="1:16" x14ac:dyDescent="0.25">
      <c r="A39" s="450">
        <v>42736</v>
      </c>
      <c r="B39" s="449" t="s">
        <v>741</v>
      </c>
      <c r="C39" s="449"/>
      <c r="D39" s="449"/>
      <c r="E39" s="449"/>
      <c r="F39" s="449"/>
      <c r="G39" s="449"/>
      <c r="H39" s="449" t="s">
        <v>742</v>
      </c>
      <c r="I39" s="449"/>
      <c r="J39" s="449"/>
      <c r="K39" s="449" t="s">
        <v>733</v>
      </c>
      <c r="L39" s="449"/>
      <c r="M39" s="449"/>
      <c r="N39" s="449" t="s">
        <v>350</v>
      </c>
      <c r="O39" s="449" t="s">
        <v>141</v>
      </c>
      <c r="P39" s="449"/>
    </row>
    <row r="40" spans="1:16" x14ac:dyDescent="0.25">
      <c r="A40" s="450">
        <v>42744</v>
      </c>
      <c r="B40" s="449" t="s">
        <v>743</v>
      </c>
      <c r="C40" s="449"/>
      <c r="D40" s="449"/>
      <c r="E40" s="449"/>
      <c r="F40" s="449"/>
      <c r="G40" s="449"/>
      <c r="H40" s="449" t="s">
        <v>744</v>
      </c>
      <c r="I40" s="449"/>
      <c r="J40" s="449"/>
      <c r="K40" s="449" t="s">
        <v>342</v>
      </c>
      <c r="L40" s="449"/>
      <c r="M40" s="449">
        <v>30</v>
      </c>
      <c r="N40" s="449" t="s">
        <v>177</v>
      </c>
      <c r="O40" s="449" t="s">
        <v>141</v>
      </c>
      <c r="P40" s="449"/>
    </row>
    <row r="41" spans="1:16" x14ac:dyDescent="0.25">
      <c r="A41" s="450">
        <v>42748</v>
      </c>
      <c r="B41" s="449" t="s">
        <v>745</v>
      </c>
      <c r="C41" s="449"/>
      <c r="D41" s="449"/>
      <c r="E41" s="449"/>
      <c r="F41" s="449"/>
      <c r="G41" s="449"/>
      <c r="H41" s="449" t="s">
        <v>746</v>
      </c>
      <c r="I41" s="449"/>
      <c r="J41" s="449"/>
      <c r="K41" s="449" t="s">
        <v>682</v>
      </c>
      <c r="L41" s="449"/>
      <c r="M41" s="449"/>
      <c r="N41" s="449" t="s">
        <v>747</v>
      </c>
      <c r="O41" s="449" t="s">
        <v>141</v>
      </c>
      <c r="P41" s="449"/>
    </row>
    <row r="42" spans="1:16" x14ac:dyDescent="0.25">
      <c r="A42" s="450">
        <v>42748</v>
      </c>
      <c r="B42" s="449" t="s">
        <v>748</v>
      </c>
      <c r="C42" s="449"/>
      <c r="D42" s="449"/>
      <c r="E42" s="449"/>
      <c r="F42" s="449"/>
      <c r="G42" s="449"/>
      <c r="H42" s="449" t="s">
        <v>749</v>
      </c>
      <c r="I42" s="449"/>
      <c r="J42" s="449"/>
      <c r="K42" s="449" t="s">
        <v>682</v>
      </c>
      <c r="L42" s="449"/>
      <c r="M42" s="449"/>
      <c r="N42" s="449" t="s">
        <v>683</v>
      </c>
      <c r="O42" s="449" t="s">
        <v>141</v>
      </c>
      <c r="P42" s="449"/>
    </row>
    <row r="43" spans="1:16" x14ac:dyDescent="0.25">
      <c r="A43" s="450">
        <v>42748</v>
      </c>
      <c r="B43" s="449" t="s">
        <v>360</v>
      </c>
      <c r="C43" s="449"/>
      <c r="D43" s="449"/>
      <c r="E43" s="449"/>
      <c r="F43" s="449"/>
      <c r="G43" s="449"/>
      <c r="H43" t="s">
        <v>750</v>
      </c>
      <c r="I43" s="449"/>
      <c r="J43" s="449"/>
      <c r="K43" s="449" t="s">
        <v>751</v>
      </c>
      <c r="L43" s="449"/>
      <c r="M43" s="449"/>
      <c r="N43" s="449" t="s">
        <v>177</v>
      </c>
      <c r="O43" s="449" t="s">
        <v>152</v>
      </c>
      <c r="P43" s="449"/>
    </row>
    <row r="44" spans="1:16" x14ac:dyDescent="0.25">
      <c r="A44" s="450">
        <v>42752</v>
      </c>
      <c r="B44" s="449" t="s">
        <v>752</v>
      </c>
      <c r="C44" s="449"/>
      <c r="D44" s="449"/>
      <c r="E44" s="449"/>
      <c r="F44" s="449"/>
      <c r="G44" s="449"/>
      <c r="H44" s="449" t="s">
        <v>753</v>
      </c>
      <c r="I44" s="449"/>
      <c r="J44" s="449"/>
      <c r="K44" s="449" t="s">
        <v>754</v>
      </c>
      <c r="L44" s="449"/>
      <c r="M44" s="449">
        <v>80</v>
      </c>
      <c r="N44" s="449" t="s">
        <v>177</v>
      </c>
      <c r="O44" s="449" t="s">
        <v>141</v>
      </c>
      <c r="P44" s="449"/>
    </row>
    <row r="45" spans="1:16" x14ac:dyDescent="0.25">
      <c r="A45" s="450">
        <v>42753</v>
      </c>
      <c r="B45" s="449" t="s">
        <v>755</v>
      </c>
      <c r="C45" s="449"/>
      <c r="D45" s="449"/>
      <c r="E45" s="449"/>
      <c r="F45" s="449"/>
      <c r="G45" s="449"/>
      <c r="H45" s="449" t="s">
        <v>352</v>
      </c>
      <c r="I45" s="449"/>
      <c r="J45" s="449"/>
      <c r="K45" s="449" t="s">
        <v>351</v>
      </c>
      <c r="L45" s="449"/>
      <c r="M45" s="449">
        <v>30</v>
      </c>
      <c r="N45" s="449" t="s">
        <v>177</v>
      </c>
      <c r="O45" s="449" t="s">
        <v>152</v>
      </c>
      <c r="P45" s="449"/>
    </row>
    <row r="46" spans="1:16" x14ac:dyDescent="0.25">
      <c r="A46" s="450">
        <v>42760</v>
      </c>
      <c r="B46" s="449" t="s">
        <v>756</v>
      </c>
      <c r="C46" s="449"/>
      <c r="D46" s="449"/>
      <c r="E46" s="449"/>
      <c r="F46" s="449"/>
      <c r="G46" s="449"/>
      <c r="H46" s="449" t="s">
        <v>757</v>
      </c>
      <c r="I46" s="449"/>
      <c r="J46" s="449"/>
      <c r="K46" s="449" t="s">
        <v>371</v>
      </c>
      <c r="L46" s="449"/>
      <c r="M46" s="449">
        <v>110</v>
      </c>
      <c r="N46" s="449" t="s">
        <v>177</v>
      </c>
      <c r="O46" s="449" t="s">
        <v>141</v>
      </c>
      <c r="P46" s="449"/>
    </row>
    <row r="47" spans="1:16" x14ac:dyDescent="0.25">
      <c r="A47" s="450">
        <v>42760</v>
      </c>
      <c r="B47" s="449" t="s">
        <v>758</v>
      </c>
      <c r="C47" s="449"/>
      <c r="D47" s="449"/>
      <c r="E47" s="449"/>
      <c r="F47" s="449"/>
      <c r="G47" s="449"/>
      <c r="H47" s="449" t="s">
        <v>757</v>
      </c>
      <c r="I47" s="449"/>
      <c r="J47" s="449"/>
      <c r="K47" s="449" t="s">
        <v>371</v>
      </c>
      <c r="L47" s="449"/>
      <c r="M47" s="449">
        <v>110</v>
      </c>
      <c r="N47" s="449" t="s">
        <v>177</v>
      </c>
      <c r="O47" s="449" t="s">
        <v>141</v>
      </c>
      <c r="P47" s="449"/>
    </row>
    <row r="48" spans="1:16" x14ac:dyDescent="0.25">
      <c r="A48" s="450">
        <v>42761</v>
      </c>
      <c r="B48" s="449" t="s">
        <v>759</v>
      </c>
      <c r="C48" s="449"/>
      <c r="D48" s="449"/>
      <c r="E48" s="449"/>
      <c r="F48" s="449"/>
      <c r="G48" s="449"/>
      <c r="H48" s="449" t="s">
        <v>760</v>
      </c>
      <c r="I48" s="449"/>
      <c r="J48" s="449"/>
      <c r="K48" s="449" t="s">
        <v>761</v>
      </c>
      <c r="L48" s="449"/>
      <c r="M48" s="449">
        <v>50</v>
      </c>
      <c r="N48" s="449" t="s">
        <v>177</v>
      </c>
      <c r="O48" s="449" t="s">
        <v>152</v>
      </c>
      <c r="P48" s="449"/>
    </row>
    <row r="49" spans="1:16" x14ac:dyDescent="0.25">
      <c r="A49" s="450">
        <v>42767</v>
      </c>
      <c r="B49" s="449" t="s">
        <v>752</v>
      </c>
      <c r="C49" s="449"/>
      <c r="D49" s="449"/>
      <c r="E49" s="449"/>
      <c r="F49" s="449"/>
      <c r="G49" s="449"/>
      <c r="H49" s="449" t="s">
        <v>762</v>
      </c>
      <c r="I49" s="449"/>
      <c r="J49" s="449"/>
      <c r="K49" s="449" t="s">
        <v>342</v>
      </c>
      <c r="L49" s="449"/>
      <c r="M49" s="449"/>
      <c r="N49" s="449" t="s">
        <v>312</v>
      </c>
      <c r="O49" s="449" t="s">
        <v>141</v>
      </c>
      <c r="P49" s="449"/>
    </row>
    <row r="50" spans="1:16" x14ac:dyDescent="0.25">
      <c r="A50" s="450">
        <v>42767</v>
      </c>
      <c r="B50" s="449" t="s">
        <v>763</v>
      </c>
      <c r="C50" s="449"/>
      <c r="D50" s="449"/>
      <c r="E50" s="449"/>
      <c r="F50" s="449"/>
      <c r="G50" s="449"/>
      <c r="H50" s="449" t="s">
        <v>764</v>
      </c>
      <c r="I50" s="449"/>
      <c r="J50" s="449"/>
      <c r="K50" s="449" t="s">
        <v>765</v>
      </c>
      <c r="L50" s="449"/>
      <c r="M50" s="449">
        <v>110</v>
      </c>
      <c r="N50" s="449" t="s">
        <v>177</v>
      </c>
      <c r="O50" s="449" t="s">
        <v>141</v>
      </c>
      <c r="P50" s="449"/>
    </row>
    <row r="51" spans="1:16" x14ac:dyDescent="0.25">
      <c r="A51" s="450">
        <v>42768</v>
      </c>
      <c r="B51" s="449" t="s">
        <v>763</v>
      </c>
      <c r="C51" s="449"/>
      <c r="D51" s="449"/>
      <c r="E51" s="449"/>
      <c r="F51" s="449"/>
      <c r="G51" s="449"/>
      <c r="H51" s="449" t="s">
        <v>766</v>
      </c>
      <c r="I51" s="449"/>
      <c r="J51" s="449"/>
      <c r="K51" s="449" t="s">
        <v>342</v>
      </c>
      <c r="L51" s="449"/>
      <c r="M51" s="449">
        <v>39</v>
      </c>
      <c r="N51" s="449" t="s">
        <v>177</v>
      </c>
      <c r="O51" s="449" t="s">
        <v>141</v>
      </c>
      <c r="P51" s="449"/>
    </row>
    <row r="52" spans="1:16" x14ac:dyDescent="0.25">
      <c r="A52" s="450">
        <v>42768</v>
      </c>
      <c r="B52" s="449" t="s">
        <v>767</v>
      </c>
      <c r="C52" s="449"/>
      <c r="D52" s="449"/>
      <c r="E52" s="449"/>
      <c r="F52" s="449"/>
      <c r="G52" s="449"/>
      <c r="H52" s="449" t="s">
        <v>768</v>
      </c>
      <c r="I52" s="449"/>
      <c r="J52" s="449"/>
      <c r="K52" s="449" t="s">
        <v>769</v>
      </c>
      <c r="L52" s="449"/>
      <c r="M52" s="449">
        <v>20</v>
      </c>
      <c r="N52" s="449" t="s">
        <v>177</v>
      </c>
      <c r="O52" s="449" t="s">
        <v>141</v>
      </c>
      <c r="P52" s="449"/>
    </row>
    <row r="53" spans="1:16" x14ac:dyDescent="0.25">
      <c r="A53" s="450">
        <v>42773</v>
      </c>
      <c r="B53" s="449" t="s">
        <v>770</v>
      </c>
      <c r="C53" s="449"/>
      <c r="D53" s="449"/>
      <c r="E53" s="449"/>
      <c r="F53" s="449"/>
      <c r="G53" s="449"/>
      <c r="H53" s="449" t="s">
        <v>771</v>
      </c>
      <c r="I53" s="449"/>
      <c r="J53" s="449"/>
      <c r="K53" s="449" t="s">
        <v>682</v>
      </c>
      <c r="L53" s="449"/>
      <c r="M53" s="449"/>
      <c r="N53" s="449" t="s">
        <v>747</v>
      </c>
      <c r="O53" s="449" t="s">
        <v>141</v>
      </c>
      <c r="P53" s="449"/>
    </row>
    <row r="54" spans="1:16" x14ac:dyDescent="0.25">
      <c r="A54" s="450">
        <v>42774</v>
      </c>
      <c r="B54" s="449" t="s">
        <v>772</v>
      </c>
      <c r="C54" s="449"/>
      <c r="D54" s="449"/>
      <c r="E54" s="449"/>
      <c r="F54" s="449"/>
      <c r="G54" s="449"/>
      <c r="H54" s="449" t="s">
        <v>760</v>
      </c>
      <c r="I54" s="449"/>
      <c r="J54" s="449"/>
      <c r="K54" s="449" t="s">
        <v>773</v>
      </c>
      <c r="L54" s="449"/>
      <c r="M54" s="449">
        <v>50</v>
      </c>
      <c r="N54" s="449" t="s">
        <v>177</v>
      </c>
      <c r="O54" s="449" t="s">
        <v>152</v>
      </c>
      <c r="P54" s="449"/>
    </row>
    <row r="55" spans="1:16" x14ac:dyDescent="0.25">
      <c r="A55" s="450">
        <v>42774</v>
      </c>
      <c r="B55" s="449" t="s">
        <v>774</v>
      </c>
      <c r="C55" s="449"/>
      <c r="D55" s="449"/>
      <c r="E55" s="449"/>
      <c r="F55" s="449"/>
      <c r="G55" s="449"/>
      <c r="H55" s="449" t="s">
        <v>352</v>
      </c>
      <c r="I55" s="449"/>
      <c r="J55" s="449"/>
      <c r="K55" s="449" t="s">
        <v>775</v>
      </c>
      <c r="L55" s="449"/>
      <c r="M55" s="449">
        <v>3</v>
      </c>
      <c r="N55" s="449" t="s">
        <v>349</v>
      </c>
      <c r="O55" s="449" t="s">
        <v>152</v>
      </c>
      <c r="P55" s="449"/>
    </row>
    <row r="56" spans="1:16" x14ac:dyDescent="0.25">
      <c r="A56" s="450">
        <v>42781</v>
      </c>
      <c r="B56" s="449" t="s">
        <v>776</v>
      </c>
      <c r="C56" s="449"/>
      <c r="D56" s="449"/>
      <c r="E56" s="449"/>
      <c r="F56" s="449"/>
      <c r="G56" s="449"/>
      <c r="H56" s="449" t="s">
        <v>777</v>
      </c>
      <c r="I56" s="449"/>
      <c r="J56" s="449"/>
      <c r="K56" s="449" t="s">
        <v>342</v>
      </c>
      <c r="L56" s="449"/>
      <c r="M56" s="449">
        <v>150</v>
      </c>
      <c r="N56" s="449" t="s">
        <v>177</v>
      </c>
      <c r="O56" s="449" t="s">
        <v>141</v>
      </c>
      <c r="P56" s="449"/>
    </row>
    <row r="57" spans="1:16" x14ac:dyDescent="0.25">
      <c r="A57" s="450">
        <v>42782</v>
      </c>
      <c r="B57" s="449" t="s">
        <v>778</v>
      </c>
      <c r="C57" s="449"/>
      <c r="D57" s="449"/>
      <c r="E57" s="449"/>
      <c r="F57" s="449"/>
      <c r="G57" s="449"/>
      <c r="H57" s="449" t="s">
        <v>779</v>
      </c>
      <c r="I57" s="449"/>
      <c r="J57" s="449"/>
      <c r="K57" s="449" t="s">
        <v>342</v>
      </c>
      <c r="L57" s="449"/>
      <c r="M57" s="449">
        <v>10</v>
      </c>
      <c r="N57" s="449" t="s">
        <v>780</v>
      </c>
      <c r="O57" s="449" t="s">
        <v>141</v>
      </c>
      <c r="P57" s="449"/>
    </row>
    <row r="58" spans="1:16" x14ac:dyDescent="0.25">
      <c r="A58" s="450">
        <v>42783</v>
      </c>
      <c r="B58" s="449" t="s">
        <v>781</v>
      </c>
      <c r="C58" s="449"/>
      <c r="D58" s="449"/>
      <c r="E58" s="449"/>
      <c r="F58" s="449"/>
      <c r="G58" s="449"/>
      <c r="H58" s="449" t="s">
        <v>782</v>
      </c>
      <c r="I58" s="449"/>
      <c r="J58" s="449"/>
      <c r="K58" s="449" t="s">
        <v>682</v>
      </c>
      <c r="L58" s="449"/>
      <c r="M58" s="449"/>
      <c r="N58" s="449" t="s">
        <v>683</v>
      </c>
      <c r="O58" s="449" t="s">
        <v>141</v>
      </c>
      <c r="P58" s="449"/>
    </row>
    <row r="59" spans="1:16" x14ac:dyDescent="0.25">
      <c r="A59" s="450">
        <v>42784</v>
      </c>
      <c r="B59" s="449" t="s">
        <v>783</v>
      </c>
      <c r="C59" s="449"/>
      <c r="D59" s="449"/>
      <c r="E59" s="449"/>
      <c r="F59" s="449"/>
      <c r="G59" s="449"/>
      <c r="H59" s="449" t="s">
        <v>784</v>
      </c>
      <c r="I59" s="449"/>
      <c r="J59" s="449"/>
      <c r="K59" s="449" t="s">
        <v>382</v>
      </c>
      <c r="L59" s="449"/>
      <c r="M59" s="449"/>
      <c r="N59" s="449" t="s">
        <v>146</v>
      </c>
      <c r="O59" s="449" t="s">
        <v>141</v>
      </c>
      <c r="P59" s="449"/>
    </row>
    <row r="60" spans="1:16" x14ac:dyDescent="0.25">
      <c r="A60" s="450">
        <v>42788</v>
      </c>
      <c r="B60" s="449" t="s">
        <v>785</v>
      </c>
      <c r="C60" s="449"/>
      <c r="D60" s="449"/>
      <c r="E60" s="449"/>
      <c r="F60" s="449"/>
      <c r="G60" s="449"/>
      <c r="H60" s="449" t="s">
        <v>786</v>
      </c>
      <c r="I60" s="449"/>
      <c r="J60" s="449"/>
      <c r="K60" s="449" t="s">
        <v>787</v>
      </c>
      <c r="L60" s="449"/>
      <c r="M60" s="449">
        <v>50</v>
      </c>
      <c r="N60" s="449" t="s">
        <v>177</v>
      </c>
      <c r="O60" s="449" t="s">
        <v>141</v>
      </c>
      <c r="P60" s="449"/>
    </row>
    <row r="61" spans="1:16" x14ac:dyDescent="0.25">
      <c r="A61" s="450">
        <v>42789</v>
      </c>
      <c r="B61" s="449" t="s">
        <v>788</v>
      </c>
      <c r="C61" s="449"/>
      <c r="D61" s="449"/>
      <c r="E61" s="449"/>
      <c r="F61" s="449"/>
      <c r="G61" s="449"/>
      <c r="H61" s="449" t="s">
        <v>760</v>
      </c>
      <c r="I61" s="449"/>
      <c r="J61" s="449"/>
      <c r="K61" s="449" t="s">
        <v>738</v>
      </c>
      <c r="L61" s="449"/>
      <c r="M61" s="449">
        <v>15</v>
      </c>
      <c r="N61" s="449" t="s">
        <v>177</v>
      </c>
      <c r="O61" s="449" t="s">
        <v>152</v>
      </c>
      <c r="P61" s="449"/>
    </row>
    <row r="62" spans="1:16" x14ac:dyDescent="0.25">
      <c r="A62" s="450">
        <v>42796</v>
      </c>
      <c r="B62" s="449" t="s">
        <v>789</v>
      </c>
      <c r="C62" s="449"/>
      <c r="D62" s="449"/>
      <c r="E62" s="449"/>
      <c r="F62" s="449"/>
      <c r="G62" s="449"/>
      <c r="H62" s="449" t="s">
        <v>790</v>
      </c>
      <c r="I62" s="449"/>
      <c r="J62" s="449"/>
      <c r="K62" s="449" t="s">
        <v>775</v>
      </c>
      <c r="L62" s="449"/>
      <c r="M62" s="449">
        <v>10</v>
      </c>
      <c r="N62" s="449" t="s">
        <v>349</v>
      </c>
      <c r="O62" s="449" t="s">
        <v>141</v>
      </c>
      <c r="P62" s="449"/>
    </row>
    <row r="63" spans="1:16" x14ac:dyDescent="0.25">
      <c r="A63" s="450">
        <v>42797</v>
      </c>
      <c r="B63" s="449" t="s">
        <v>791</v>
      </c>
      <c r="C63" s="449"/>
      <c r="D63" s="449"/>
      <c r="E63" s="449"/>
      <c r="F63" s="449"/>
      <c r="G63" s="449"/>
      <c r="H63" s="449" t="s">
        <v>792</v>
      </c>
      <c r="I63" s="449"/>
      <c r="J63" s="449"/>
      <c r="K63" s="449" t="s">
        <v>793</v>
      </c>
      <c r="L63" s="449"/>
      <c r="M63" s="449"/>
      <c r="N63" s="449" t="s">
        <v>350</v>
      </c>
      <c r="O63" s="449" t="s">
        <v>141</v>
      </c>
      <c r="P63" s="449"/>
    </row>
    <row r="64" spans="1:16" x14ac:dyDescent="0.25">
      <c r="A64" s="450">
        <v>42797</v>
      </c>
      <c r="B64" s="449" t="s">
        <v>794</v>
      </c>
      <c r="C64" s="449"/>
      <c r="D64" s="449"/>
      <c r="E64" s="449"/>
      <c r="F64" s="449"/>
      <c r="G64" s="449"/>
      <c r="H64" s="449" t="s">
        <v>795</v>
      </c>
      <c r="I64" s="449"/>
      <c r="J64" s="449"/>
      <c r="K64" s="449" t="s">
        <v>682</v>
      </c>
      <c r="L64" s="449"/>
      <c r="M64" s="449"/>
      <c r="N64" s="449" t="s">
        <v>362</v>
      </c>
      <c r="O64" s="449" t="s">
        <v>152</v>
      </c>
      <c r="P64" s="449"/>
    </row>
    <row r="65" spans="1:16" x14ac:dyDescent="0.25">
      <c r="A65" s="450">
        <v>42799</v>
      </c>
      <c r="B65" s="449" t="s">
        <v>796</v>
      </c>
      <c r="C65" s="449"/>
      <c r="D65" s="449"/>
      <c r="E65" s="449"/>
      <c r="F65" s="449"/>
      <c r="G65" s="449"/>
      <c r="H65" s="449" t="s">
        <v>797</v>
      </c>
      <c r="I65" s="449"/>
      <c r="J65" s="449"/>
      <c r="K65" s="449" t="s">
        <v>798</v>
      </c>
      <c r="L65" s="449"/>
      <c r="M65" s="449">
        <v>40</v>
      </c>
      <c r="N65" s="449" t="s">
        <v>177</v>
      </c>
      <c r="O65" s="449" t="s">
        <v>141</v>
      </c>
      <c r="P65" s="449"/>
    </row>
    <row r="66" spans="1:16" x14ac:dyDescent="0.25">
      <c r="A66" s="450">
        <v>42801</v>
      </c>
      <c r="B66" s="449" t="s">
        <v>799</v>
      </c>
      <c r="C66" s="449"/>
      <c r="D66" s="449"/>
      <c r="E66" s="449"/>
      <c r="F66" s="449"/>
      <c r="G66" s="449"/>
      <c r="H66" s="449" t="s">
        <v>348</v>
      </c>
      <c r="I66" s="449"/>
      <c r="J66" s="449"/>
      <c r="K66" s="449" t="s">
        <v>312</v>
      </c>
      <c r="L66" s="449"/>
      <c r="M66" s="449">
        <v>71</v>
      </c>
      <c r="N66" s="449" t="s">
        <v>177</v>
      </c>
      <c r="O66" s="449" t="s">
        <v>152</v>
      </c>
      <c r="P66" s="449"/>
    </row>
    <row r="67" spans="1:16" x14ac:dyDescent="0.25">
      <c r="A67" s="450">
        <v>42802</v>
      </c>
      <c r="B67" s="449" t="s">
        <v>800</v>
      </c>
      <c r="C67" s="449"/>
      <c r="D67" s="449"/>
      <c r="E67" s="449"/>
      <c r="F67" s="449"/>
      <c r="G67" s="449"/>
      <c r="H67" s="449" t="s">
        <v>801</v>
      </c>
      <c r="I67" s="449"/>
      <c r="J67" s="449"/>
      <c r="K67" s="449" t="s">
        <v>773</v>
      </c>
      <c r="L67" s="449"/>
      <c r="M67" s="449">
        <v>50</v>
      </c>
      <c r="N67" s="449" t="s">
        <v>177</v>
      </c>
      <c r="O67" s="449" t="s">
        <v>152</v>
      </c>
      <c r="P67" s="449"/>
    </row>
    <row r="68" spans="1:16" x14ac:dyDescent="0.25">
      <c r="A68" s="450">
        <v>42802</v>
      </c>
      <c r="B68" s="449" t="s">
        <v>802</v>
      </c>
      <c r="C68" s="449"/>
      <c r="D68" s="449"/>
      <c r="E68" s="449"/>
      <c r="F68" s="449"/>
      <c r="G68" s="449"/>
      <c r="H68" s="449" t="s">
        <v>803</v>
      </c>
      <c r="I68" s="449"/>
      <c r="J68" s="449"/>
      <c r="K68" s="449" t="s">
        <v>804</v>
      </c>
      <c r="L68" s="449"/>
      <c r="M68" s="449">
        <v>120</v>
      </c>
      <c r="N68" s="449" t="s">
        <v>177</v>
      </c>
      <c r="O68" s="449" t="s">
        <v>141</v>
      </c>
      <c r="P68" s="449"/>
    </row>
    <row r="69" spans="1:16" x14ac:dyDescent="0.25">
      <c r="A69" s="450">
        <v>42802</v>
      </c>
      <c r="B69" s="449" t="s">
        <v>805</v>
      </c>
      <c r="C69" s="449"/>
      <c r="D69" s="449"/>
      <c r="E69" s="449"/>
      <c r="F69" s="449"/>
      <c r="G69" s="449"/>
      <c r="H69" s="449" t="s">
        <v>803</v>
      </c>
      <c r="I69" s="449"/>
      <c r="J69" s="449"/>
      <c r="K69" s="449" t="s">
        <v>804</v>
      </c>
      <c r="L69" s="449"/>
      <c r="M69" s="449">
        <v>120</v>
      </c>
      <c r="N69" s="449" t="s">
        <v>177</v>
      </c>
      <c r="O69" s="449" t="s">
        <v>141</v>
      </c>
      <c r="P69" s="449"/>
    </row>
    <row r="70" spans="1:16" x14ac:dyDescent="0.25">
      <c r="A70" s="450">
        <v>42808</v>
      </c>
      <c r="B70" s="449" t="s">
        <v>710</v>
      </c>
      <c r="C70" s="449"/>
      <c r="D70" s="449"/>
      <c r="E70" s="449"/>
      <c r="F70" s="449"/>
      <c r="G70" s="449"/>
      <c r="H70" s="449" t="s">
        <v>806</v>
      </c>
      <c r="I70" s="449"/>
      <c r="J70" s="449"/>
      <c r="K70" s="449" t="s">
        <v>342</v>
      </c>
      <c r="L70" s="449"/>
      <c r="M70" s="449">
        <v>16</v>
      </c>
      <c r="N70" s="449" t="s">
        <v>349</v>
      </c>
      <c r="O70" s="449" t="s">
        <v>141</v>
      </c>
      <c r="P70" s="449"/>
    </row>
    <row r="71" spans="1:16" x14ac:dyDescent="0.25">
      <c r="A71" s="450">
        <v>42808</v>
      </c>
      <c r="B71" s="449" t="s">
        <v>710</v>
      </c>
      <c r="C71" s="449"/>
      <c r="D71" s="449"/>
      <c r="E71" s="449"/>
      <c r="F71" s="449"/>
      <c r="G71" s="449"/>
      <c r="H71" s="449" t="s">
        <v>807</v>
      </c>
      <c r="I71" s="449"/>
      <c r="J71" s="449"/>
      <c r="K71" s="449" t="s">
        <v>342</v>
      </c>
      <c r="L71" s="449"/>
      <c r="M71" s="449">
        <v>7</v>
      </c>
      <c r="N71" s="449" t="s">
        <v>349</v>
      </c>
      <c r="O71" s="449" t="s">
        <v>141</v>
      </c>
      <c r="P71" s="449"/>
    </row>
    <row r="72" spans="1:16" x14ac:dyDescent="0.25">
      <c r="A72" s="450">
        <v>42809</v>
      </c>
      <c r="B72" s="449" t="s">
        <v>808</v>
      </c>
      <c r="C72" s="449"/>
      <c r="D72" s="449"/>
      <c r="E72" s="449"/>
      <c r="F72" s="449"/>
      <c r="G72" s="449"/>
      <c r="H72" s="449" t="s">
        <v>809</v>
      </c>
      <c r="I72" s="449"/>
      <c r="J72" s="449"/>
      <c r="K72" s="449" t="s">
        <v>769</v>
      </c>
      <c r="L72" s="449"/>
      <c r="M72" s="449">
        <v>20</v>
      </c>
      <c r="N72" s="449" t="s">
        <v>177</v>
      </c>
      <c r="O72" s="449" t="s">
        <v>141</v>
      </c>
      <c r="P72" s="449"/>
    </row>
    <row r="73" spans="1:16" x14ac:dyDescent="0.25">
      <c r="A73" s="450">
        <v>42809</v>
      </c>
      <c r="B73" s="449" t="s">
        <v>359</v>
      </c>
      <c r="C73" s="449"/>
      <c r="D73" s="449"/>
      <c r="E73" s="449"/>
      <c r="F73" s="449"/>
      <c r="G73" s="449"/>
      <c r="H73" s="449" t="s">
        <v>810</v>
      </c>
      <c r="I73" s="449"/>
      <c r="J73" s="449"/>
      <c r="K73" s="449" t="s">
        <v>361</v>
      </c>
      <c r="L73" s="449"/>
      <c r="M73" s="449">
        <v>75</v>
      </c>
      <c r="N73" s="449" t="s">
        <v>177</v>
      </c>
      <c r="O73" s="449" t="s">
        <v>152</v>
      </c>
      <c r="P73" s="449"/>
    </row>
    <row r="74" spans="1:16" x14ac:dyDescent="0.25">
      <c r="A74" s="450">
        <v>42817</v>
      </c>
      <c r="B74" s="449" t="s">
        <v>811</v>
      </c>
      <c r="C74" s="449"/>
      <c r="D74" s="449"/>
      <c r="E74" s="449"/>
      <c r="F74" s="449"/>
      <c r="G74" s="449"/>
      <c r="H74" s="449" t="s">
        <v>760</v>
      </c>
      <c r="I74" s="449"/>
      <c r="J74" s="449"/>
      <c r="K74" s="449" t="s">
        <v>812</v>
      </c>
      <c r="L74" s="449"/>
      <c r="M74" s="449">
        <v>23</v>
      </c>
      <c r="N74" s="449" t="s">
        <v>177</v>
      </c>
      <c r="O74" s="449" t="s">
        <v>152</v>
      </c>
      <c r="P74" s="449"/>
    </row>
    <row r="75" spans="1:16" x14ac:dyDescent="0.25">
      <c r="A75" s="450">
        <v>42824</v>
      </c>
      <c r="B75" s="449" t="s">
        <v>813</v>
      </c>
      <c r="C75" s="449"/>
      <c r="D75" s="449"/>
      <c r="E75" s="449"/>
      <c r="F75" s="449"/>
      <c r="G75" s="449"/>
      <c r="H75" s="449" t="s">
        <v>814</v>
      </c>
      <c r="I75" s="449"/>
      <c r="J75" s="449"/>
      <c r="K75" s="449" t="s">
        <v>682</v>
      </c>
      <c r="L75" s="449"/>
      <c r="M75" s="449"/>
      <c r="N75" s="449" t="s">
        <v>747</v>
      </c>
      <c r="O75" s="449" t="s">
        <v>141</v>
      </c>
      <c r="P75" s="449"/>
    </row>
    <row r="76" spans="1:16" x14ac:dyDescent="0.25">
      <c r="A76" s="450">
        <v>42824</v>
      </c>
      <c r="B76" s="449" t="s">
        <v>815</v>
      </c>
      <c r="C76" s="449"/>
      <c r="D76" s="449"/>
      <c r="E76" s="449"/>
      <c r="F76" s="449"/>
      <c r="G76" s="449"/>
      <c r="H76" s="449" t="s">
        <v>816</v>
      </c>
      <c r="I76" s="449"/>
      <c r="J76" s="449"/>
      <c r="K76" s="449" t="s">
        <v>682</v>
      </c>
      <c r="L76" s="449"/>
      <c r="M76" s="449"/>
      <c r="N76" s="449" t="s">
        <v>747</v>
      </c>
      <c r="O76" s="449" t="s">
        <v>141</v>
      </c>
      <c r="P76" s="449"/>
    </row>
    <row r="77" spans="1:16" x14ac:dyDescent="0.25">
      <c r="A77" s="450">
        <v>42826</v>
      </c>
      <c r="B77" s="449" t="s">
        <v>817</v>
      </c>
      <c r="C77" s="449"/>
      <c r="D77" s="449"/>
      <c r="E77" s="449"/>
      <c r="F77" s="449"/>
      <c r="G77" s="449"/>
      <c r="H77" s="449" t="s">
        <v>818</v>
      </c>
      <c r="I77" s="449"/>
      <c r="J77" s="449"/>
      <c r="K77" s="449" t="s">
        <v>350</v>
      </c>
      <c r="L77" s="449"/>
      <c r="M77" s="449"/>
      <c r="N77" s="449" t="s">
        <v>350</v>
      </c>
      <c r="O77" s="449" t="s">
        <v>141</v>
      </c>
      <c r="P77" s="449"/>
    </row>
    <row r="78" spans="1:16" x14ac:dyDescent="0.25">
      <c r="A78" s="450">
        <v>42828</v>
      </c>
      <c r="B78" s="449" t="s">
        <v>819</v>
      </c>
      <c r="C78" s="449"/>
      <c r="D78" s="449"/>
      <c r="E78" s="449"/>
      <c r="F78" s="449"/>
      <c r="G78" s="449"/>
      <c r="H78" s="449" t="s">
        <v>348</v>
      </c>
      <c r="I78" s="449"/>
      <c r="J78" s="449"/>
      <c r="K78" s="449" t="s">
        <v>348</v>
      </c>
      <c r="L78" s="449"/>
      <c r="M78" s="449"/>
      <c r="N78" s="449" t="s">
        <v>177</v>
      </c>
      <c r="O78" s="449" t="s">
        <v>141</v>
      </c>
      <c r="P78" s="449"/>
    </row>
    <row r="79" spans="1:16" x14ac:dyDescent="0.25">
      <c r="A79" s="450">
        <v>42830</v>
      </c>
      <c r="B79" s="449" t="s">
        <v>820</v>
      </c>
      <c r="C79" s="449"/>
      <c r="D79" s="449"/>
      <c r="E79" s="449"/>
      <c r="F79" s="449"/>
      <c r="G79" s="449"/>
      <c r="H79" s="449" t="s">
        <v>821</v>
      </c>
      <c r="I79" s="449"/>
      <c r="J79" s="449"/>
      <c r="K79" s="449" t="s">
        <v>348</v>
      </c>
      <c r="L79" s="449"/>
      <c r="M79" s="449"/>
      <c r="N79" s="449" t="s">
        <v>177</v>
      </c>
      <c r="O79" s="449" t="s">
        <v>141</v>
      </c>
      <c r="P79" s="449"/>
    </row>
    <row r="80" spans="1:16" x14ac:dyDescent="0.25">
      <c r="A80" s="450">
        <v>42837</v>
      </c>
      <c r="B80" s="449" t="s">
        <v>822</v>
      </c>
      <c r="C80" s="449"/>
      <c r="D80" s="449"/>
      <c r="E80" s="449"/>
      <c r="F80" s="449"/>
      <c r="G80" s="449"/>
      <c r="H80" s="449" t="s">
        <v>760</v>
      </c>
      <c r="I80" s="449"/>
      <c r="J80" s="449"/>
      <c r="K80" s="449" t="s">
        <v>798</v>
      </c>
      <c r="L80" s="449"/>
      <c r="M80" s="449">
        <v>100</v>
      </c>
      <c r="N80" s="449" t="s">
        <v>177</v>
      </c>
      <c r="O80" s="449" t="s">
        <v>141</v>
      </c>
      <c r="P80" s="449"/>
    </row>
    <row r="81" spans="1:16" x14ac:dyDescent="0.25">
      <c r="A81" s="450">
        <v>43003</v>
      </c>
      <c r="B81" s="449" t="s">
        <v>823</v>
      </c>
      <c r="C81" s="449"/>
      <c r="D81" s="449"/>
      <c r="E81" s="449"/>
      <c r="F81" s="449"/>
      <c r="G81" s="449"/>
      <c r="H81" s="449" t="s">
        <v>690</v>
      </c>
      <c r="I81" s="449"/>
      <c r="J81" s="449"/>
      <c r="K81" s="449" t="s">
        <v>691</v>
      </c>
      <c r="L81" s="449"/>
      <c r="M81" s="449"/>
      <c r="N81" s="449" t="s">
        <v>177</v>
      </c>
      <c r="O81" s="449"/>
      <c r="P81" s="449"/>
    </row>
    <row r="82" spans="1:16" x14ac:dyDescent="0.25">
      <c r="A82" s="450">
        <v>43012</v>
      </c>
      <c r="B82" s="449" t="s">
        <v>824</v>
      </c>
      <c r="C82" s="449"/>
      <c r="D82" s="449"/>
      <c r="E82" s="449"/>
      <c r="F82" s="449"/>
      <c r="G82" s="449"/>
      <c r="H82" s="449" t="s">
        <v>825</v>
      </c>
      <c r="I82" s="449"/>
      <c r="J82" s="449"/>
      <c r="K82" s="449" t="s">
        <v>316</v>
      </c>
      <c r="L82" s="449"/>
      <c r="M82" s="449"/>
      <c r="N82" s="449" t="s">
        <v>177</v>
      </c>
      <c r="O82" s="449" t="s">
        <v>152</v>
      </c>
      <c r="P82" s="449"/>
    </row>
    <row r="83" spans="1:16" x14ac:dyDescent="0.25">
      <c r="A83" s="450">
        <v>43082</v>
      </c>
      <c r="B83" s="449" t="s">
        <v>826</v>
      </c>
      <c r="C83" s="449"/>
      <c r="D83" s="449"/>
      <c r="E83" s="449"/>
      <c r="F83" s="449"/>
      <c r="G83" s="449"/>
      <c r="H83" s="449" t="s">
        <v>827</v>
      </c>
      <c r="I83" s="449"/>
      <c r="J83" s="449"/>
      <c r="K83" s="449" t="s">
        <v>733</v>
      </c>
      <c r="L83" s="449"/>
      <c r="M83" s="449"/>
      <c r="N83" s="449" t="s">
        <v>362</v>
      </c>
      <c r="O83" s="449" t="s">
        <v>152</v>
      </c>
      <c r="P83" s="449"/>
    </row>
    <row r="84" spans="1:16" x14ac:dyDescent="0.25">
      <c r="A84" s="449"/>
      <c r="B84" s="449"/>
      <c r="C84" s="449"/>
      <c r="D84" s="449"/>
      <c r="E84" s="449"/>
      <c r="F84" s="449"/>
      <c r="G84" s="449"/>
      <c r="H84" s="449"/>
      <c r="I84" s="449"/>
      <c r="J84" s="449"/>
      <c r="K84" s="449"/>
      <c r="L84" s="449"/>
      <c r="M84" s="449">
        <f>SUM(M7:M83)</f>
        <v>7453</v>
      </c>
      <c r="N84" s="449"/>
      <c r="O84" s="449"/>
      <c r="P84" s="449"/>
    </row>
    <row r="85" spans="1:16" x14ac:dyDescent="0.25">
      <c r="A85" s="449" t="s">
        <v>454</v>
      </c>
      <c r="B85" s="449"/>
      <c r="C85" s="449"/>
      <c r="D85" s="449"/>
      <c r="E85" s="449"/>
      <c r="F85" s="449"/>
      <c r="G85" s="449"/>
      <c r="H85" s="449"/>
      <c r="I85" s="449"/>
      <c r="J85" s="449"/>
      <c r="K85" s="449"/>
      <c r="L85" s="449"/>
      <c r="M85" s="449" t="s">
        <v>67</v>
      </c>
      <c r="N85" s="449"/>
      <c r="O85" s="449"/>
      <c r="P85" s="449">
        <v>7453</v>
      </c>
    </row>
    <row r="86" spans="1:16" x14ac:dyDescent="0.25">
      <c r="A86" s="449"/>
      <c r="B86" s="449"/>
      <c r="C86" s="449"/>
      <c r="D86" s="449"/>
      <c r="E86" s="449"/>
      <c r="F86" s="449"/>
      <c r="G86" s="449"/>
      <c r="H86" s="449"/>
      <c r="I86" s="449"/>
      <c r="J86" s="449"/>
      <c r="K86" s="449"/>
      <c r="L86" s="449"/>
      <c r="M86" s="449" t="s">
        <v>68</v>
      </c>
      <c r="N86" s="449"/>
      <c r="O86" s="449"/>
      <c r="P86" s="449">
        <v>78</v>
      </c>
    </row>
    <row r="87" spans="1:16" x14ac:dyDescent="0.25">
      <c r="A87" s="449"/>
      <c r="B87" s="449"/>
      <c r="C87" s="449"/>
      <c r="D87" s="449"/>
      <c r="E87" s="449"/>
      <c r="F87" s="449"/>
      <c r="G87" s="449"/>
      <c r="H87" s="449"/>
      <c r="I87" s="449"/>
      <c r="J87" s="449"/>
      <c r="K87" s="449"/>
      <c r="L87" s="449"/>
      <c r="M87" s="449"/>
      <c r="N87" s="449"/>
      <c r="O87" s="449"/>
      <c r="P87" s="449"/>
    </row>
    <row r="88" spans="1:16" x14ac:dyDescent="0.25">
      <c r="A88" s="449" t="s">
        <v>457</v>
      </c>
      <c r="B88" s="449"/>
      <c r="C88" s="449"/>
      <c r="D88" s="449"/>
      <c r="E88" s="449"/>
      <c r="F88" s="449"/>
      <c r="G88" s="449"/>
      <c r="H88" s="449"/>
      <c r="I88" s="449"/>
      <c r="J88" s="449"/>
      <c r="K88" s="449"/>
      <c r="L88" s="449"/>
      <c r="M88" s="449"/>
      <c r="N88" s="449"/>
      <c r="O88" s="449"/>
      <c r="P88" s="449"/>
    </row>
    <row r="89" spans="1:16" x14ac:dyDescent="0.25">
      <c r="A89" s="449" t="s">
        <v>52</v>
      </c>
      <c r="B89" s="449" t="s">
        <v>53</v>
      </c>
      <c r="C89" s="449"/>
      <c r="D89" s="449"/>
      <c r="E89" s="449"/>
      <c r="F89" s="449"/>
      <c r="G89" s="449"/>
      <c r="H89" s="449" t="s">
        <v>458</v>
      </c>
      <c r="I89" s="449"/>
      <c r="J89" s="449"/>
      <c r="K89" s="449" t="s">
        <v>459</v>
      </c>
      <c r="L89" s="449" t="s">
        <v>460</v>
      </c>
      <c r="M89" s="449"/>
      <c r="N89" s="449"/>
      <c r="O89" s="449"/>
      <c r="P89" s="449"/>
    </row>
    <row r="90" spans="1:16" x14ac:dyDescent="0.25">
      <c r="A90" s="450">
        <v>43009</v>
      </c>
      <c r="B90" s="451" t="s">
        <v>828</v>
      </c>
      <c r="C90" s="452"/>
      <c r="D90" s="452"/>
      <c r="E90" s="452"/>
      <c r="F90" s="452"/>
      <c r="G90" s="452"/>
      <c r="H90" s="588" t="s">
        <v>829</v>
      </c>
      <c r="I90" s="588"/>
      <c r="J90" s="588"/>
      <c r="K90" s="382" t="s">
        <v>830</v>
      </c>
      <c r="L90" s="449" t="s">
        <v>831</v>
      </c>
      <c r="M90" s="449"/>
      <c r="N90" s="449"/>
      <c r="O90" s="449"/>
      <c r="P90" s="449"/>
    </row>
    <row r="91" spans="1:16" x14ac:dyDescent="0.25">
      <c r="A91" s="450">
        <v>42815</v>
      </c>
      <c r="B91" s="453" t="s">
        <v>832</v>
      </c>
      <c r="C91" s="453"/>
      <c r="D91" s="453"/>
      <c r="E91" s="453"/>
      <c r="F91" s="453"/>
      <c r="G91" s="453"/>
      <c r="H91" s="449" t="s">
        <v>199</v>
      </c>
      <c r="I91" s="454"/>
      <c r="J91" s="454"/>
      <c r="K91" s="455" t="s">
        <v>833</v>
      </c>
      <c r="L91" s="449" t="s">
        <v>61</v>
      </c>
      <c r="M91" s="449"/>
      <c r="N91" s="449"/>
      <c r="O91" s="449"/>
      <c r="P91" s="449"/>
    </row>
    <row r="92" spans="1:16" x14ac:dyDescent="0.25">
      <c r="A92" s="450">
        <v>42753</v>
      </c>
      <c r="B92" s="453" t="s">
        <v>834</v>
      </c>
      <c r="C92" s="453"/>
      <c r="D92" s="453"/>
      <c r="E92" s="453"/>
      <c r="F92" s="453"/>
      <c r="G92" s="453"/>
      <c r="H92" s="449" t="s">
        <v>835</v>
      </c>
      <c r="I92" s="454"/>
      <c r="J92" s="454"/>
      <c r="K92" s="455" t="s">
        <v>836</v>
      </c>
      <c r="L92" s="449" t="s">
        <v>831</v>
      </c>
      <c r="M92" s="449"/>
      <c r="N92" s="449"/>
      <c r="O92" s="449"/>
      <c r="P92" s="449"/>
    </row>
    <row r="93" spans="1:16" x14ac:dyDescent="0.25">
      <c r="A93" s="450">
        <v>42667</v>
      </c>
      <c r="B93" s="453" t="s">
        <v>837</v>
      </c>
      <c r="C93" s="453"/>
      <c r="D93" s="453"/>
      <c r="E93" s="453"/>
      <c r="F93" s="453"/>
      <c r="G93" s="453"/>
      <c r="H93" s="449" t="s">
        <v>838</v>
      </c>
      <c r="I93" s="454"/>
      <c r="J93" s="454"/>
      <c r="K93" s="455" t="s">
        <v>839</v>
      </c>
      <c r="L93" s="449" t="s">
        <v>831</v>
      </c>
      <c r="M93" s="449"/>
      <c r="N93" s="449"/>
      <c r="O93" s="449"/>
      <c r="P93" s="449"/>
    </row>
    <row r="94" spans="1:16" x14ac:dyDescent="0.25">
      <c r="A94" s="450">
        <v>42650</v>
      </c>
      <c r="B94" s="453" t="s">
        <v>840</v>
      </c>
      <c r="C94" s="453"/>
      <c r="D94" s="453"/>
      <c r="E94" s="453"/>
      <c r="F94" s="453"/>
      <c r="G94" s="453"/>
      <c r="H94" s="449" t="s">
        <v>841</v>
      </c>
      <c r="I94" s="454"/>
      <c r="J94" s="454"/>
      <c r="K94" s="455" t="s">
        <v>842</v>
      </c>
      <c r="L94" s="449" t="s">
        <v>831</v>
      </c>
      <c r="M94" s="449"/>
      <c r="N94" s="449"/>
      <c r="O94" s="449"/>
      <c r="P94" s="449"/>
    </row>
    <row r="95" spans="1:16" x14ac:dyDescent="0.25">
      <c r="A95" s="450">
        <v>42803</v>
      </c>
      <c r="B95" s="449" t="s">
        <v>843</v>
      </c>
      <c r="C95" s="449"/>
      <c r="D95" s="449"/>
      <c r="E95" s="449"/>
      <c r="F95" s="449"/>
      <c r="G95" s="449"/>
      <c r="H95" s="449" t="s">
        <v>844</v>
      </c>
      <c r="I95" s="449"/>
      <c r="J95" s="449"/>
      <c r="K95" s="449" t="s">
        <v>845</v>
      </c>
      <c r="L95" s="449" t="s">
        <v>831</v>
      </c>
      <c r="M95" s="449" t="s">
        <v>524</v>
      </c>
      <c r="N95" s="449"/>
      <c r="O95" s="449"/>
      <c r="P95" s="449">
        <v>6</v>
      </c>
    </row>
    <row r="96" spans="1:16" x14ac:dyDescent="0.25">
      <c r="A96" s="449"/>
      <c r="B96" s="449"/>
      <c r="C96" s="449"/>
      <c r="D96" s="449"/>
      <c r="E96" s="449"/>
      <c r="F96" s="449"/>
      <c r="G96" s="449"/>
      <c r="H96" s="449"/>
      <c r="I96" s="449"/>
      <c r="J96" s="449"/>
      <c r="K96" s="449"/>
      <c r="L96" s="449"/>
      <c r="M96" s="449"/>
      <c r="N96" s="449"/>
      <c r="O96" s="449"/>
      <c r="P96" s="449"/>
    </row>
    <row r="97" spans="1:16" x14ac:dyDescent="0.25">
      <c r="A97" s="449"/>
      <c r="B97" s="449"/>
      <c r="C97" s="449"/>
      <c r="D97" s="449"/>
      <c r="E97" s="449"/>
      <c r="F97" s="449"/>
      <c r="G97" s="449"/>
      <c r="H97" s="449"/>
      <c r="I97" s="449"/>
      <c r="J97" s="449"/>
      <c r="K97" s="449"/>
      <c r="L97" s="449"/>
      <c r="M97" s="449"/>
      <c r="N97" s="449"/>
      <c r="O97" s="449"/>
      <c r="P97" s="449"/>
    </row>
    <row r="98" spans="1:16" x14ac:dyDescent="0.25">
      <c r="A98" s="449" t="s">
        <v>468</v>
      </c>
      <c r="B98" s="449"/>
      <c r="C98" s="449"/>
      <c r="D98" s="449"/>
      <c r="E98" s="449"/>
      <c r="F98" s="449"/>
      <c r="G98" s="449"/>
      <c r="H98" s="449"/>
      <c r="I98" s="449"/>
      <c r="J98" s="449"/>
      <c r="K98" s="449"/>
      <c r="L98" s="449"/>
      <c r="M98" s="449"/>
      <c r="N98" s="449"/>
      <c r="O98" s="449"/>
      <c r="P98" s="449"/>
    </row>
    <row r="99" spans="1:16" x14ac:dyDescent="0.25">
      <c r="A99" s="449"/>
      <c r="B99" s="449"/>
      <c r="C99" s="449"/>
      <c r="D99" s="449"/>
      <c r="E99" s="449"/>
      <c r="F99" s="449"/>
      <c r="G99" s="449"/>
      <c r="H99" s="449"/>
      <c r="I99" s="449"/>
      <c r="J99" s="449"/>
      <c r="K99" s="449"/>
      <c r="L99" s="449"/>
      <c r="M99" s="449"/>
      <c r="N99" s="449"/>
      <c r="O99" s="449"/>
      <c r="P99" s="449"/>
    </row>
    <row r="100" spans="1:16" x14ac:dyDescent="0.25">
      <c r="A100" s="449" t="s">
        <v>52</v>
      </c>
      <c r="B100" s="449" t="s">
        <v>69</v>
      </c>
      <c r="C100" s="449"/>
      <c r="D100" s="449"/>
      <c r="E100" s="449"/>
      <c r="F100" s="449"/>
      <c r="G100" s="449"/>
      <c r="H100" s="449"/>
      <c r="I100" s="449"/>
      <c r="J100" s="449"/>
      <c r="K100" s="449"/>
      <c r="L100" s="449"/>
      <c r="M100" s="449"/>
      <c r="N100" s="449"/>
      <c r="O100" s="449"/>
      <c r="P100" s="449"/>
    </row>
    <row r="101" spans="1:16" x14ac:dyDescent="0.25">
      <c r="A101" s="450">
        <v>42660</v>
      </c>
      <c r="B101" s="449" t="s">
        <v>846</v>
      </c>
      <c r="C101" s="449"/>
      <c r="D101" s="449"/>
      <c r="E101" s="449"/>
      <c r="F101" s="449"/>
      <c r="G101" s="449"/>
      <c r="H101" s="449"/>
      <c r="I101" s="449"/>
      <c r="J101" s="449"/>
      <c r="K101" s="449" t="s">
        <v>847</v>
      </c>
      <c r="L101" s="449" t="s">
        <v>497</v>
      </c>
      <c r="M101" s="449"/>
      <c r="N101" s="449"/>
      <c r="O101" s="449"/>
      <c r="P101" s="449"/>
    </row>
    <row r="102" spans="1:16" x14ac:dyDescent="0.25">
      <c r="A102" s="450">
        <v>42705</v>
      </c>
      <c r="B102" s="449" t="s">
        <v>848</v>
      </c>
      <c r="C102" s="449"/>
      <c r="D102" s="449"/>
      <c r="E102" s="449"/>
      <c r="F102" s="449"/>
      <c r="G102" s="449"/>
      <c r="H102" s="449"/>
      <c r="I102" s="449"/>
      <c r="J102" s="449"/>
      <c r="K102" s="449" t="s">
        <v>849</v>
      </c>
      <c r="L102" s="449" t="s">
        <v>850</v>
      </c>
      <c r="M102" s="449"/>
      <c r="N102" s="449"/>
      <c r="O102" s="449"/>
      <c r="P102" s="449"/>
    </row>
    <row r="103" spans="1:16" x14ac:dyDescent="0.25">
      <c r="A103" s="450">
        <v>42718</v>
      </c>
      <c r="B103" s="449" t="s">
        <v>851</v>
      </c>
      <c r="C103" s="449"/>
      <c r="D103" s="449"/>
      <c r="E103" s="449"/>
      <c r="F103" s="449"/>
      <c r="G103" s="449"/>
      <c r="H103" s="449"/>
      <c r="I103" s="449"/>
      <c r="J103" s="449"/>
      <c r="K103" s="449" t="s">
        <v>852</v>
      </c>
      <c r="L103" s="449" t="s">
        <v>853</v>
      </c>
      <c r="M103" s="449"/>
      <c r="N103" s="449"/>
      <c r="O103" s="449"/>
      <c r="P103" s="449"/>
    </row>
    <row r="104" spans="1:16" x14ac:dyDescent="0.25">
      <c r="A104" s="450">
        <v>42753</v>
      </c>
      <c r="B104" s="449" t="s">
        <v>854</v>
      </c>
      <c r="C104" s="449"/>
      <c r="D104" s="449"/>
      <c r="E104" s="449"/>
      <c r="F104" s="449"/>
      <c r="G104" s="449"/>
      <c r="H104" s="449"/>
      <c r="I104" s="449"/>
      <c r="J104" s="449"/>
      <c r="K104" s="449" t="s">
        <v>855</v>
      </c>
      <c r="L104" s="449" t="s">
        <v>856</v>
      </c>
      <c r="M104" s="449"/>
      <c r="N104" s="449"/>
      <c r="O104" s="449"/>
      <c r="P104" s="449"/>
    </row>
    <row r="105" spans="1:16" x14ac:dyDescent="0.25">
      <c r="A105" s="450">
        <v>42753</v>
      </c>
      <c r="B105" s="449" t="s">
        <v>857</v>
      </c>
      <c r="C105" s="449"/>
      <c r="D105" s="449"/>
      <c r="E105" s="449"/>
      <c r="F105" s="449"/>
      <c r="G105" s="449"/>
      <c r="H105" s="449"/>
      <c r="I105" s="449"/>
      <c r="J105" s="449"/>
      <c r="K105" s="449" t="s">
        <v>855</v>
      </c>
      <c r="L105" s="449" t="s">
        <v>850</v>
      </c>
      <c r="M105" s="449"/>
      <c r="N105" s="449"/>
      <c r="O105" s="449"/>
      <c r="P105" s="449"/>
    </row>
    <row r="106" spans="1:16" x14ac:dyDescent="0.25">
      <c r="A106" s="450">
        <v>42760</v>
      </c>
      <c r="B106" s="449" t="s">
        <v>858</v>
      </c>
      <c r="C106" s="449"/>
      <c r="D106" s="449"/>
      <c r="E106" s="449"/>
      <c r="F106" s="449"/>
      <c r="G106" s="449"/>
      <c r="H106" s="449"/>
      <c r="I106" s="449"/>
      <c r="J106" s="449"/>
      <c r="K106" s="449" t="s">
        <v>855</v>
      </c>
      <c r="L106" s="449" t="s">
        <v>859</v>
      </c>
      <c r="M106" s="449"/>
      <c r="N106" s="449"/>
      <c r="O106" s="449"/>
      <c r="P106" s="449"/>
    </row>
    <row r="107" spans="1:16" x14ac:dyDescent="0.25">
      <c r="A107" s="450">
        <v>42767</v>
      </c>
      <c r="B107" s="449" t="s">
        <v>860</v>
      </c>
      <c r="C107" s="449"/>
      <c r="D107" s="449"/>
      <c r="E107" s="449"/>
      <c r="F107" s="449"/>
      <c r="G107" s="449"/>
      <c r="H107" s="449"/>
      <c r="I107" s="449"/>
      <c r="J107" s="449"/>
      <c r="K107" s="449" t="s">
        <v>855</v>
      </c>
      <c r="L107" s="449" t="s">
        <v>861</v>
      </c>
      <c r="M107" s="449"/>
      <c r="N107" s="449"/>
      <c r="O107" s="449"/>
      <c r="P107" s="449"/>
    </row>
    <row r="108" spans="1:16" x14ac:dyDescent="0.25">
      <c r="A108" s="450">
        <v>42772</v>
      </c>
      <c r="B108" s="449" t="s">
        <v>862</v>
      </c>
      <c r="C108" s="449"/>
      <c r="D108" s="449"/>
      <c r="E108" s="449"/>
      <c r="F108" s="449"/>
      <c r="G108" s="449"/>
      <c r="H108" s="449"/>
      <c r="I108" s="449"/>
      <c r="J108" s="449"/>
      <c r="K108" s="449" t="s">
        <v>855</v>
      </c>
      <c r="L108" s="449" t="s">
        <v>850</v>
      </c>
      <c r="M108" s="449"/>
      <c r="N108" s="449"/>
      <c r="O108" s="449"/>
      <c r="P108" s="449"/>
    </row>
    <row r="109" spans="1:16" x14ac:dyDescent="0.25">
      <c r="A109" s="450">
        <v>42774</v>
      </c>
      <c r="B109" s="449" t="s">
        <v>863</v>
      </c>
      <c r="C109" s="449"/>
      <c r="D109" s="449"/>
      <c r="E109" s="449"/>
      <c r="F109" s="449"/>
      <c r="G109" s="449"/>
      <c r="H109" s="449"/>
      <c r="I109" s="449"/>
      <c r="J109" s="449"/>
      <c r="K109" s="449" t="s">
        <v>855</v>
      </c>
      <c r="L109" s="449" t="s">
        <v>864</v>
      </c>
      <c r="M109" s="449"/>
      <c r="N109" s="449"/>
      <c r="O109" s="449"/>
      <c r="P109" s="449"/>
    </row>
    <row r="110" spans="1:16" x14ac:dyDescent="0.25">
      <c r="A110" s="450">
        <v>42784</v>
      </c>
      <c r="B110" s="449" t="s">
        <v>865</v>
      </c>
      <c r="C110" s="449"/>
      <c r="D110" s="449"/>
      <c r="E110" s="449"/>
      <c r="F110" s="449"/>
      <c r="G110" s="449"/>
      <c r="H110" s="449"/>
      <c r="I110" s="449"/>
      <c r="J110" s="449"/>
      <c r="K110" s="449" t="s">
        <v>60</v>
      </c>
      <c r="L110" s="449" t="s">
        <v>866</v>
      </c>
      <c r="M110" s="449"/>
      <c r="N110" s="449"/>
      <c r="O110" s="449"/>
      <c r="P110" s="449"/>
    </row>
    <row r="111" spans="1:16" x14ac:dyDescent="0.25">
      <c r="A111" s="450">
        <v>42788</v>
      </c>
      <c r="B111" s="449" t="s">
        <v>867</v>
      </c>
      <c r="C111" s="449"/>
      <c r="D111" s="449"/>
      <c r="E111" s="449"/>
      <c r="F111" s="449"/>
      <c r="G111" s="449"/>
      <c r="H111" s="449"/>
      <c r="I111" s="449"/>
      <c r="J111" s="449"/>
      <c r="K111" s="449" t="s">
        <v>855</v>
      </c>
      <c r="L111" s="449" t="s">
        <v>868</v>
      </c>
      <c r="M111" s="449"/>
      <c r="N111" s="449"/>
      <c r="O111" s="449"/>
      <c r="P111" s="449"/>
    </row>
    <row r="112" spans="1:16" x14ac:dyDescent="0.25">
      <c r="A112" s="450">
        <v>42795</v>
      </c>
      <c r="B112" s="449" t="s">
        <v>869</v>
      </c>
      <c r="C112" s="449"/>
      <c r="D112" s="449"/>
      <c r="E112" s="449"/>
      <c r="F112" s="449"/>
      <c r="G112" s="449"/>
      <c r="H112" s="449"/>
      <c r="I112" s="449"/>
      <c r="J112" s="449"/>
      <c r="K112" s="449" t="s">
        <v>855</v>
      </c>
      <c r="L112" s="449" t="s">
        <v>870</v>
      </c>
      <c r="M112" s="449"/>
      <c r="N112" s="449"/>
      <c r="O112" s="449"/>
      <c r="P112" s="449"/>
    </row>
    <row r="113" spans="1:16" x14ac:dyDescent="0.25">
      <c r="A113" s="450">
        <v>42802</v>
      </c>
      <c r="B113" s="449" t="s">
        <v>871</v>
      </c>
      <c r="C113" s="449"/>
      <c r="D113" s="449"/>
      <c r="E113" s="449"/>
      <c r="F113" s="449"/>
      <c r="G113" s="449"/>
      <c r="H113" s="449"/>
      <c r="I113" s="449"/>
      <c r="J113" s="449"/>
      <c r="K113" s="449" t="s">
        <v>855</v>
      </c>
      <c r="L113" s="449" t="s">
        <v>872</v>
      </c>
      <c r="M113" s="449"/>
      <c r="N113" s="449"/>
      <c r="O113" s="449"/>
      <c r="P113" s="449"/>
    </row>
    <row r="114" spans="1:16" x14ac:dyDescent="0.25">
      <c r="A114" s="449"/>
      <c r="B114" s="449"/>
      <c r="C114" s="449"/>
      <c r="D114" s="449"/>
      <c r="E114" s="449"/>
      <c r="F114" s="449"/>
      <c r="G114" s="449"/>
      <c r="H114" s="449"/>
      <c r="I114" s="449"/>
      <c r="J114" s="449"/>
      <c r="K114" s="449"/>
      <c r="L114" s="449">
        <v>13</v>
      </c>
      <c r="M114" s="449" t="s">
        <v>75</v>
      </c>
      <c r="N114" s="449"/>
      <c r="O114" s="449"/>
      <c r="P114" s="449"/>
    </row>
    <row r="115" spans="1:16" x14ac:dyDescent="0.25">
      <c r="A115" s="449"/>
      <c r="B115" s="449"/>
      <c r="C115" s="449"/>
      <c r="D115" s="449"/>
      <c r="E115" s="449"/>
      <c r="F115" s="449"/>
      <c r="G115" s="449"/>
      <c r="H115" s="449"/>
      <c r="I115" s="449"/>
      <c r="J115" s="449"/>
      <c r="K115" s="449"/>
      <c r="L115" s="449"/>
      <c r="M115" s="449"/>
      <c r="N115" s="449"/>
      <c r="O115" s="449"/>
      <c r="P115" s="449"/>
    </row>
    <row r="116" spans="1:16" x14ac:dyDescent="0.25">
      <c r="A116" s="449"/>
      <c r="B116" s="449"/>
      <c r="C116" s="449"/>
      <c r="D116" s="449"/>
      <c r="E116" s="449"/>
      <c r="F116" s="449"/>
      <c r="G116" s="449"/>
      <c r="H116" s="449"/>
      <c r="I116" s="449"/>
      <c r="J116" s="449"/>
      <c r="K116" s="449"/>
      <c r="L116" s="449"/>
      <c r="M116" s="449"/>
      <c r="N116" s="449"/>
      <c r="O116" s="449"/>
      <c r="P116" s="449"/>
    </row>
    <row r="117" spans="1:16" x14ac:dyDescent="0.25">
      <c r="A117" s="449" t="s">
        <v>471</v>
      </c>
      <c r="B117" s="449"/>
      <c r="C117" s="449"/>
      <c r="D117" s="449"/>
      <c r="E117" s="449"/>
      <c r="F117" s="449"/>
      <c r="G117" s="449"/>
      <c r="H117" s="449"/>
      <c r="I117" s="449"/>
      <c r="J117" s="449"/>
      <c r="K117" s="449"/>
      <c r="L117" s="449"/>
      <c r="M117" s="449"/>
      <c r="N117" s="449"/>
      <c r="O117" s="449"/>
      <c r="P117" s="449"/>
    </row>
    <row r="118" spans="1:16" x14ac:dyDescent="0.25">
      <c r="A118" s="449"/>
      <c r="B118" s="449"/>
      <c r="C118" s="449"/>
      <c r="D118" s="449"/>
      <c r="E118" s="449"/>
      <c r="F118" s="449"/>
      <c r="G118" s="449"/>
      <c r="H118" s="449"/>
      <c r="I118" s="449"/>
      <c r="J118" s="449"/>
      <c r="K118" s="449"/>
      <c r="L118" s="449"/>
      <c r="M118" s="449"/>
      <c r="N118" s="449"/>
      <c r="O118" s="449"/>
      <c r="P118" s="449"/>
    </row>
    <row r="119" spans="1:16" x14ac:dyDescent="0.25">
      <c r="A119" s="449"/>
      <c r="B119" s="449"/>
      <c r="C119" s="449"/>
      <c r="D119" s="449" t="s">
        <v>317</v>
      </c>
      <c r="E119" s="449"/>
      <c r="F119" s="449"/>
      <c r="G119" s="449"/>
      <c r="H119" s="449"/>
      <c r="I119" s="449"/>
      <c r="J119" s="449"/>
      <c r="K119" s="449"/>
      <c r="L119" s="449"/>
      <c r="M119" s="449"/>
      <c r="N119" s="449"/>
      <c r="O119" s="449"/>
      <c r="P119" s="449"/>
    </row>
    <row r="120" spans="1:16" x14ac:dyDescent="0.25">
      <c r="A120" s="449" t="s">
        <v>77</v>
      </c>
      <c r="B120" s="449"/>
      <c r="C120" s="449" t="s">
        <v>78</v>
      </c>
      <c r="D120" s="449" t="s">
        <v>79</v>
      </c>
      <c r="E120" s="449" t="s">
        <v>80</v>
      </c>
      <c r="F120" s="449"/>
      <c r="G120" s="449" t="s">
        <v>81</v>
      </c>
      <c r="H120" s="449"/>
      <c r="I120" s="449"/>
      <c r="J120" s="449"/>
      <c r="K120" s="449"/>
      <c r="L120" s="449"/>
      <c r="M120" s="449"/>
      <c r="N120" s="449"/>
      <c r="O120" s="449"/>
      <c r="P120" s="449"/>
    </row>
    <row r="121" spans="1:16" x14ac:dyDescent="0.25">
      <c r="A121" s="449" t="s">
        <v>82</v>
      </c>
      <c r="B121" s="449"/>
      <c r="C121" s="449">
        <v>946</v>
      </c>
      <c r="D121" s="449">
        <v>4</v>
      </c>
      <c r="E121" s="449"/>
      <c r="F121" s="449"/>
      <c r="G121" s="449"/>
      <c r="H121" s="449"/>
      <c r="I121" s="449"/>
      <c r="J121" s="449"/>
      <c r="K121" s="449"/>
      <c r="L121" s="449"/>
      <c r="M121" s="449"/>
      <c r="N121" s="449"/>
      <c r="O121" s="449"/>
      <c r="P121" s="449"/>
    </row>
    <row r="122" spans="1:16" x14ac:dyDescent="0.25">
      <c r="A122" s="449" t="s">
        <v>304</v>
      </c>
      <c r="B122" s="449"/>
      <c r="C122" s="449">
        <v>218</v>
      </c>
      <c r="D122" s="449"/>
      <c r="E122" s="449"/>
      <c r="F122" s="449"/>
      <c r="G122" s="449"/>
      <c r="H122" s="449"/>
      <c r="I122" s="449"/>
      <c r="J122" s="449"/>
      <c r="K122" s="449"/>
      <c r="L122" s="449"/>
      <c r="M122" s="449"/>
      <c r="N122" s="449"/>
      <c r="O122" s="449"/>
      <c r="P122" s="449"/>
    </row>
    <row r="123" spans="1:16" x14ac:dyDescent="0.25">
      <c r="A123" s="449" t="s">
        <v>873</v>
      </c>
      <c r="B123" s="449"/>
      <c r="C123" s="449">
        <v>30</v>
      </c>
      <c r="D123" s="449"/>
      <c r="E123" s="449"/>
      <c r="F123" s="449"/>
      <c r="G123" s="449" t="s">
        <v>874</v>
      </c>
      <c r="H123" s="449"/>
      <c r="I123" s="449"/>
      <c r="J123" s="449"/>
      <c r="K123" s="449"/>
      <c r="L123" s="449"/>
      <c r="M123" s="449"/>
      <c r="N123" s="449"/>
      <c r="O123" s="449"/>
      <c r="P123" s="449"/>
    </row>
    <row r="124" spans="1:16" x14ac:dyDescent="0.25">
      <c r="A124" s="449"/>
      <c r="B124" s="449"/>
      <c r="C124" s="449"/>
      <c r="D124" s="449"/>
      <c r="E124" s="449"/>
      <c r="F124" s="449"/>
      <c r="G124" s="449"/>
      <c r="H124" s="449"/>
      <c r="I124" s="449"/>
      <c r="J124" s="449"/>
      <c r="K124" s="449"/>
      <c r="L124" s="449"/>
      <c r="M124" s="449"/>
      <c r="N124" s="449"/>
      <c r="O124" s="449"/>
      <c r="P124" s="449"/>
    </row>
    <row r="125" spans="1:16" x14ac:dyDescent="0.25">
      <c r="A125" s="449" t="s">
        <v>84</v>
      </c>
      <c r="B125" s="449"/>
      <c r="C125" s="449"/>
      <c r="D125" s="449"/>
      <c r="E125" s="449"/>
      <c r="F125" s="449"/>
      <c r="G125" s="449" t="s">
        <v>164</v>
      </c>
      <c r="H125" s="449"/>
      <c r="I125" s="449"/>
      <c r="J125" s="449"/>
      <c r="K125" s="449"/>
      <c r="L125" s="449"/>
      <c r="M125" s="449"/>
      <c r="N125" s="449"/>
      <c r="O125" s="449"/>
      <c r="P125" s="449"/>
    </row>
    <row r="126" spans="1:16" x14ac:dyDescent="0.25">
      <c r="A126" s="449" t="s">
        <v>84</v>
      </c>
      <c r="B126" s="449"/>
      <c r="C126" s="449"/>
      <c r="D126" s="449"/>
      <c r="E126" s="449"/>
      <c r="F126" s="449"/>
      <c r="G126" s="449" t="s">
        <v>164</v>
      </c>
      <c r="H126" s="449"/>
      <c r="I126" s="449"/>
      <c r="J126" s="449"/>
      <c r="K126" s="449"/>
      <c r="L126" s="449"/>
      <c r="M126" s="449"/>
      <c r="N126" s="449"/>
      <c r="O126" s="449"/>
      <c r="P126" s="449"/>
    </row>
    <row r="127" spans="1:16" x14ac:dyDescent="0.25">
      <c r="A127" s="449" t="s">
        <v>84</v>
      </c>
      <c r="B127" s="449"/>
      <c r="C127" s="449"/>
      <c r="D127" s="449"/>
      <c r="E127" s="449"/>
      <c r="F127" s="449"/>
      <c r="G127" s="449" t="s">
        <v>164</v>
      </c>
      <c r="H127" s="449"/>
      <c r="I127" s="449"/>
      <c r="J127" s="449"/>
      <c r="K127" s="449"/>
      <c r="L127" s="449"/>
      <c r="M127" s="449"/>
      <c r="N127" s="449"/>
      <c r="O127" s="449"/>
      <c r="P127" s="449"/>
    </row>
    <row r="128" spans="1:16" x14ac:dyDescent="0.25">
      <c r="A128" s="449" t="s">
        <v>85</v>
      </c>
      <c r="B128" s="449"/>
      <c r="C128" s="449">
        <f>SUM(C121:C127)</f>
        <v>1194</v>
      </c>
      <c r="D128" s="449">
        <v>4</v>
      </c>
      <c r="E128" s="449">
        <v>0</v>
      </c>
      <c r="F128" s="449"/>
      <c r="G128" s="449"/>
      <c r="H128" s="449"/>
      <c r="I128" s="449"/>
      <c r="J128" s="449"/>
      <c r="K128" s="449"/>
      <c r="L128" s="449"/>
      <c r="M128" s="449"/>
      <c r="N128" s="449"/>
      <c r="O128" s="449"/>
      <c r="P128" s="449"/>
    </row>
    <row r="129" spans="1:16" x14ac:dyDescent="0.25">
      <c r="A129" s="449"/>
      <c r="B129" s="449"/>
      <c r="C129" s="449"/>
      <c r="D129" s="449"/>
      <c r="E129" s="449"/>
      <c r="F129" s="449"/>
      <c r="G129" s="449"/>
      <c r="H129" s="449"/>
      <c r="I129" s="449"/>
      <c r="J129" s="449"/>
      <c r="K129" s="449"/>
      <c r="L129" s="449"/>
      <c r="M129" s="449"/>
      <c r="N129" s="449"/>
      <c r="O129" s="449"/>
      <c r="P129" s="449"/>
    </row>
    <row r="130" spans="1:16" x14ac:dyDescent="0.25">
      <c r="A130" s="449" t="s">
        <v>86</v>
      </c>
      <c r="B130" s="449"/>
      <c r="C130" s="449" t="s">
        <v>87</v>
      </c>
      <c r="D130" s="449" t="s">
        <v>88</v>
      </c>
      <c r="E130" s="449" t="s">
        <v>89</v>
      </c>
      <c r="F130" s="449" t="s">
        <v>90</v>
      </c>
      <c r="G130" s="449" t="s">
        <v>91</v>
      </c>
      <c r="H130" s="449" t="s">
        <v>92</v>
      </c>
      <c r="I130" s="449" t="s">
        <v>80</v>
      </c>
      <c r="J130" s="449" t="s">
        <v>93</v>
      </c>
      <c r="K130" s="449"/>
      <c r="L130" s="449"/>
      <c r="M130" s="449"/>
      <c r="N130" s="449"/>
      <c r="O130" s="449"/>
      <c r="P130" s="449"/>
    </row>
    <row r="131" spans="1:16" x14ac:dyDescent="0.25">
      <c r="A131" s="449"/>
      <c r="B131" s="449"/>
      <c r="C131" s="449">
        <v>603</v>
      </c>
      <c r="D131" s="449">
        <v>160</v>
      </c>
      <c r="E131" s="449">
        <v>15</v>
      </c>
      <c r="F131" s="449">
        <v>25</v>
      </c>
      <c r="G131" s="449">
        <v>198</v>
      </c>
      <c r="H131" s="449">
        <v>193</v>
      </c>
      <c r="I131" s="449">
        <f>C131+D131+E131+F131+G131+H131</f>
        <v>1194</v>
      </c>
      <c r="J131" s="449" t="s">
        <v>308</v>
      </c>
      <c r="K131" s="449"/>
      <c r="L131" s="449"/>
      <c r="M131" s="449"/>
      <c r="N131" s="449"/>
      <c r="O131" s="449"/>
      <c r="P131" s="449"/>
    </row>
    <row r="132" spans="1:16" x14ac:dyDescent="0.25">
      <c r="A132" s="449" t="s">
        <v>85</v>
      </c>
      <c r="B132" s="449"/>
      <c r="C132" s="449"/>
      <c r="D132" s="449"/>
      <c r="E132" s="449"/>
      <c r="F132" s="449"/>
      <c r="G132" s="449"/>
      <c r="H132" s="449"/>
      <c r="I132" s="449"/>
      <c r="J132" s="449"/>
      <c r="K132" s="449"/>
      <c r="L132" s="449"/>
      <c r="M132" s="449"/>
      <c r="N132" s="449"/>
      <c r="O132" s="449"/>
      <c r="P132" s="449"/>
    </row>
    <row r="133" spans="1:16" x14ac:dyDescent="0.25">
      <c r="A133" s="449"/>
      <c r="B133" s="449"/>
      <c r="C133" s="449"/>
      <c r="D133" s="449"/>
      <c r="E133" s="449"/>
      <c r="F133" s="449"/>
      <c r="G133" s="449"/>
      <c r="H133" s="449"/>
      <c r="I133" s="449"/>
      <c r="J133" s="449"/>
      <c r="K133" s="449"/>
      <c r="L133" s="449"/>
      <c r="M133" s="449"/>
      <c r="N133" s="449"/>
      <c r="O133" s="449"/>
      <c r="P133" s="449"/>
    </row>
    <row r="134" spans="1:16" ht="29.25" x14ac:dyDescent="0.25">
      <c r="A134" s="456" t="s">
        <v>95</v>
      </c>
      <c r="B134" s="456"/>
      <c r="C134" s="456" t="s">
        <v>96</v>
      </c>
      <c r="D134" s="456" t="s">
        <v>97</v>
      </c>
      <c r="E134" s="456" t="s">
        <v>98</v>
      </c>
      <c r="F134" s="456" t="s">
        <v>99</v>
      </c>
      <c r="G134" s="456" t="s">
        <v>100</v>
      </c>
      <c r="H134" s="456" t="s">
        <v>101</v>
      </c>
      <c r="I134" s="456" t="s">
        <v>102</v>
      </c>
      <c r="J134" s="456" t="s">
        <v>103</v>
      </c>
      <c r="K134" s="456" t="s">
        <v>104</v>
      </c>
      <c r="L134" s="456" t="s">
        <v>106</v>
      </c>
      <c r="M134" s="456" t="s">
        <v>107</v>
      </c>
      <c r="N134" s="456" t="s">
        <v>108</v>
      </c>
      <c r="O134" s="456"/>
      <c r="P134" s="456"/>
    </row>
    <row r="135" spans="1:16" x14ac:dyDescent="0.25">
      <c r="A135" s="449" t="s">
        <v>875</v>
      </c>
      <c r="B135" s="449"/>
      <c r="C135" s="449">
        <v>5</v>
      </c>
      <c r="D135" s="449">
        <v>7</v>
      </c>
      <c r="E135" s="449">
        <v>10</v>
      </c>
      <c r="F135" s="449">
        <v>0</v>
      </c>
      <c r="G135" s="449">
        <v>147</v>
      </c>
      <c r="H135" s="449">
        <v>25</v>
      </c>
      <c r="I135" s="449">
        <v>0</v>
      </c>
      <c r="J135" s="449">
        <v>849</v>
      </c>
      <c r="K135" s="449">
        <v>7</v>
      </c>
      <c r="L135" s="449">
        <v>2</v>
      </c>
      <c r="M135" s="449">
        <v>15</v>
      </c>
      <c r="N135" s="449">
        <f>SUM(C135:M135)</f>
        <v>1067</v>
      </c>
      <c r="O135" s="449"/>
      <c r="P135" s="449"/>
    </row>
    <row r="136" spans="1:16" x14ac:dyDescent="0.25">
      <c r="A136" s="449" t="s">
        <v>85</v>
      </c>
      <c r="B136" s="449"/>
      <c r="C136" s="449"/>
      <c r="D136" s="449"/>
      <c r="E136" s="449"/>
      <c r="F136" s="449"/>
      <c r="G136" s="449"/>
      <c r="H136" s="449"/>
      <c r="I136" s="449"/>
      <c r="J136" s="449"/>
      <c r="K136" s="449"/>
      <c r="L136" s="449"/>
      <c r="M136" s="449"/>
      <c r="N136" s="449"/>
      <c r="O136" s="449"/>
      <c r="P136" s="449"/>
    </row>
    <row r="137" spans="1:16" x14ac:dyDescent="0.25">
      <c r="A137" s="449"/>
      <c r="B137" s="449"/>
      <c r="C137" s="449"/>
      <c r="D137" s="449"/>
      <c r="E137" s="449"/>
      <c r="F137" s="449"/>
      <c r="G137" s="449"/>
      <c r="H137" s="449"/>
      <c r="I137" s="449"/>
      <c r="J137" s="449"/>
      <c r="K137" s="449"/>
      <c r="L137" s="449"/>
      <c r="M137" s="449"/>
      <c r="N137" s="449"/>
      <c r="O137" s="449"/>
      <c r="P137" s="449"/>
    </row>
    <row r="138" spans="1:16" ht="29.25" x14ac:dyDescent="0.25">
      <c r="A138" s="449" t="s">
        <v>109</v>
      </c>
      <c r="B138" s="449"/>
      <c r="C138" s="456" t="s">
        <v>110</v>
      </c>
      <c r="D138" s="456" t="s">
        <v>111</v>
      </c>
      <c r="E138" s="449"/>
      <c r="F138" s="449"/>
      <c r="G138" s="449"/>
      <c r="H138" s="449"/>
      <c r="I138" s="449"/>
      <c r="J138" s="449"/>
      <c r="K138" s="449"/>
      <c r="L138" s="449"/>
      <c r="M138" s="449"/>
      <c r="N138" s="449" t="s">
        <v>112</v>
      </c>
      <c r="O138" s="449"/>
      <c r="P138" s="449"/>
    </row>
    <row r="139" spans="1:16" x14ac:dyDescent="0.25">
      <c r="A139" s="449" t="s">
        <v>875</v>
      </c>
      <c r="B139" s="449"/>
      <c r="C139" s="449">
        <v>34</v>
      </c>
      <c r="D139" s="449">
        <v>93</v>
      </c>
      <c r="E139" s="449"/>
      <c r="F139" s="449"/>
      <c r="G139" s="449"/>
      <c r="H139" s="449"/>
      <c r="I139" s="449"/>
      <c r="J139" s="449"/>
      <c r="K139" s="449"/>
      <c r="L139" s="449"/>
      <c r="M139" s="449"/>
      <c r="N139" s="449">
        <f>SUM(C139:D139)</f>
        <v>127</v>
      </c>
      <c r="O139" s="449"/>
      <c r="P139" s="449"/>
    </row>
    <row r="140" spans="1:16" x14ac:dyDescent="0.25">
      <c r="A140" s="449" t="s">
        <v>85</v>
      </c>
      <c r="B140" s="449"/>
      <c r="C140" s="449">
        <v>0</v>
      </c>
      <c r="D140" s="449"/>
      <c r="E140" s="449"/>
      <c r="F140" s="449"/>
      <c r="G140" s="449"/>
      <c r="H140" s="449"/>
      <c r="I140" s="449"/>
      <c r="J140" s="449"/>
      <c r="K140" s="449"/>
      <c r="L140" s="449"/>
      <c r="M140" s="449"/>
      <c r="N140" s="449">
        <f>N135+N139</f>
        <v>1194</v>
      </c>
      <c r="O140" s="449"/>
      <c r="P140" s="449"/>
    </row>
    <row r="141" spans="1:16" x14ac:dyDescent="0.25">
      <c r="A141" s="449" t="s">
        <v>114</v>
      </c>
      <c r="B141" s="449"/>
      <c r="C141" s="449"/>
      <c r="D141" s="449"/>
      <c r="E141" s="449"/>
      <c r="F141" s="449"/>
      <c r="G141" s="449"/>
      <c r="H141" s="449"/>
      <c r="I141" s="449"/>
      <c r="J141" s="449"/>
      <c r="K141" s="449"/>
      <c r="L141" s="449"/>
      <c r="M141" s="449"/>
      <c r="N141" s="449"/>
      <c r="O141" s="449"/>
      <c r="P141" s="449"/>
    </row>
    <row r="142" spans="1:16" x14ac:dyDescent="0.25">
      <c r="A142" s="449"/>
      <c r="B142" s="449"/>
      <c r="C142" s="449"/>
      <c r="D142" s="449"/>
      <c r="E142" s="449"/>
      <c r="F142" s="449"/>
      <c r="G142" s="449"/>
      <c r="H142" s="449"/>
      <c r="I142" s="449"/>
      <c r="J142" s="449"/>
      <c r="K142" s="449"/>
      <c r="L142" s="449"/>
      <c r="M142" s="449" t="s">
        <v>115</v>
      </c>
      <c r="N142" s="449">
        <v>1471</v>
      </c>
      <c r="O142" s="449"/>
      <c r="P142" s="449"/>
    </row>
    <row r="143" spans="1:16" x14ac:dyDescent="0.25">
      <c r="A143" s="449" t="s">
        <v>480</v>
      </c>
      <c r="B143" s="449"/>
      <c r="C143" s="449"/>
      <c r="D143" s="449"/>
      <c r="E143" s="449"/>
      <c r="F143" s="449"/>
      <c r="G143" s="449"/>
      <c r="H143" s="449"/>
      <c r="I143" s="449"/>
      <c r="J143" s="449"/>
      <c r="K143" s="449"/>
      <c r="L143" s="449"/>
      <c r="M143" s="449"/>
      <c r="N143" s="449"/>
      <c r="O143" s="449"/>
      <c r="P143" s="449"/>
    </row>
    <row r="144" spans="1:16" x14ac:dyDescent="0.25">
      <c r="A144" s="449"/>
      <c r="B144" s="449"/>
      <c r="C144" s="449"/>
      <c r="D144" s="449"/>
      <c r="E144" s="449"/>
      <c r="F144" s="449"/>
      <c r="G144" s="449"/>
      <c r="H144" s="449"/>
      <c r="I144" s="449"/>
      <c r="J144" s="449"/>
      <c r="K144" s="449"/>
      <c r="L144" s="449"/>
      <c r="M144" s="449"/>
      <c r="N144" s="449"/>
      <c r="O144" s="449"/>
      <c r="P144" s="449"/>
    </row>
    <row r="145" spans="1:16" x14ac:dyDescent="0.25">
      <c r="A145" s="449"/>
      <c r="B145" s="449"/>
      <c r="C145" s="449" t="s">
        <v>116</v>
      </c>
      <c r="D145" s="449" t="s">
        <v>117</v>
      </c>
      <c r="E145" s="449" t="s">
        <v>118</v>
      </c>
      <c r="F145" s="449" t="s">
        <v>119</v>
      </c>
      <c r="G145" s="449" t="s">
        <v>92</v>
      </c>
      <c r="H145" s="449" t="s">
        <v>309</v>
      </c>
      <c r="I145" s="449" t="s">
        <v>80</v>
      </c>
      <c r="J145" s="449"/>
      <c r="K145" s="449"/>
      <c r="L145" s="449"/>
      <c r="M145" s="449"/>
      <c r="N145" s="449"/>
      <c r="O145" s="449"/>
      <c r="P145" s="449"/>
    </row>
    <row r="146" spans="1:16" x14ac:dyDescent="0.25">
      <c r="A146" s="449"/>
      <c r="B146" s="449"/>
      <c r="C146" s="457"/>
      <c r="D146" s="457"/>
      <c r="E146" s="457"/>
      <c r="F146" s="457"/>
      <c r="G146" s="457"/>
      <c r="H146" s="457"/>
      <c r="I146" s="457"/>
      <c r="J146" s="449"/>
      <c r="K146" s="449"/>
      <c r="L146" s="449"/>
      <c r="M146" s="449"/>
      <c r="N146" s="449"/>
      <c r="O146" s="449"/>
      <c r="P146" s="449"/>
    </row>
    <row r="147" spans="1:16" x14ac:dyDescent="0.25">
      <c r="A147" s="449" t="s">
        <v>85</v>
      </c>
      <c r="B147" s="449"/>
      <c r="C147" s="457">
        <v>0</v>
      </c>
      <c r="D147" s="457">
        <v>1552.71</v>
      </c>
      <c r="E147" s="457">
        <v>86.8</v>
      </c>
      <c r="F147" s="457">
        <v>1366.7</v>
      </c>
      <c r="G147" s="457">
        <v>226.86</v>
      </c>
      <c r="H147" s="457">
        <v>8.68</v>
      </c>
      <c r="I147" s="457">
        <f>C147+D147+E147+F147+G147+H147</f>
        <v>3241.75</v>
      </c>
      <c r="J147" s="449"/>
      <c r="K147" s="449"/>
      <c r="L147" s="449"/>
      <c r="M147" s="449"/>
      <c r="N147" s="449"/>
      <c r="O147" s="449"/>
      <c r="P147" s="449"/>
    </row>
    <row r="148" spans="1:16" x14ac:dyDescent="0.25">
      <c r="A148" s="449"/>
      <c r="B148" s="449"/>
      <c r="C148" s="449"/>
      <c r="D148" s="449"/>
      <c r="E148" s="449"/>
      <c r="F148" s="449"/>
      <c r="G148" s="449"/>
      <c r="H148" s="449"/>
      <c r="I148" s="449"/>
      <c r="J148" s="449"/>
      <c r="K148" s="449"/>
      <c r="L148" s="449"/>
      <c r="M148" s="449"/>
      <c r="N148" s="449"/>
      <c r="O148" s="449"/>
      <c r="P148" s="449"/>
    </row>
    <row r="149" spans="1:16" x14ac:dyDescent="0.25">
      <c r="A149" s="449"/>
      <c r="B149" s="449"/>
      <c r="C149" s="449" t="s">
        <v>120</v>
      </c>
      <c r="D149" s="449" t="s">
        <v>121</v>
      </c>
      <c r="E149" s="449" t="s">
        <v>80</v>
      </c>
      <c r="F149" s="449"/>
      <c r="G149" s="449" t="s">
        <v>122</v>
      </c>
      <c r="H149" s="449"/>
      <c r="I149" s="449"/>
      <c r="J149" s="449"/>
      <c r="K149" s="449"/>
      <c r="L149" s="449"/>
      <c r="M149" s="449"/>
      <c r="N149" s="449"/>
      <c r="O149" s="449"/>
      <c r="P149" s="449"/>
    </row>
    <row r="150" spans="1:16" x14ac:dyDescent="0.25">
      <c r="A150" s="449"/>
      <c r="B150" s="449"/>
      <c r="C150" s="449"/>
      <c r="D150" s="449"/>
      <c r="E150" s="449"/>
      <c r="F150" s="449"/>
      <c r="G150" s="449" t="s">
        <v>876</v>
      </c>
      <c r="H150" s="449"/>
      <c r="I150" s="449"/>
      <c r="J150" s="449"/>
      <c r="K150" s="449"/>
      <c r="L150" s="449"/>
      <c r="M150" s="449"/>
      <c r="N150" s="449"/>
      <c r="O150" s="449"/>
      <c r="P150" s="449"/>
    </row>
    <row r="151" spans="1:16" x14ac:dyDescent="0.25">
      <c r="A151" s="449" t="s">
        <v>80</v>
      </c>
      <c r="B151" s="449"/>
      <c r="C151" s="457">
        <v>30000</v>
      </c>
      <c r="D151" s="457">
        <v>8825</v>
      </c>
      <c r="E151" s="457">
        <f>C151+D151</f>
        <v>38825</v>
      </c>
      <c r="F151" s="449"/>
      <c r="G151" s="449"/>
      <c r="H151" s="449"/>
      <c r="I151" s="449"/>
      <c r="J151" s="449"/>
      <c r="K151" s="449"/>
      <c r="L151" s="449"/>
      <c r="M151" s="449"/>
      <c r="N151" s="449"/>
      <c r="O151" s="449"/>
      <c r="P151" s="449"/>
    </row>
    <row r="152" spans="1:16" x14ac:dyDescent="0.25">
      <c r="A152" s="449"/>
      <c r="B152" s="449"/>
      <c r="C152" s="449"/>
      <c r="D152" s="449"/>
      <c r="E152" s="449"/>
      <c r="F152" s="449"/>
      <c r="G152" s="449"/>
      <c r="H152" s="449"/>
      <c r="I152" s="449"/>
      <c r="J152" s="449"/>
      <c r="K152" s="449"/>
      <c r="L152" s="449"/>
      <c r="M152" s="449"/>
      <c r="N152" s="449"/>
      <c r="O152" s="449"/>
      <c r="P152" s="449"/>
    </row>
    <row r="153" spans="1:16" x14ac:dyDescent="0.25">
      <c r="A153" s="449" t="s">
        <v>482</v>
      </c>
      <c r="B153" s="449"/>
      <c r="C153" s="449"/>
      <c r="D153" s="449"/>
      <c r="E153" s="449"/>
      <c r="F153" s="449"/>
      <c r="G153" s="449"/>
      <c r="H153" s="449"/>
      <c r="I153" s="449"/>
      <c r="J153" s="449"/>
      <c r="K153" s="449"/>
      <c r="L153" s="449"/>
      <c r="M153" s="449"/>
      <c r="N153" s="449"/>
      <c r="O153" s="449"/>
      <c r="P153" s="449"/>
    </row>
    <row r="154" spans="1:16" x14ac:dyDescent="0.25">
      <c r="A154" s="449"/>
      <c r="B154" s="449"/>
      <c r="C154" s="449"/>
      <c r="D154" s="449"/>
      <c r="E154" s="449"/>
      <c r="F154" s="449"/>
      <c r="G154" s="449"/>
      <c r="H154" s="449"/>
      <c r="I154" s="449"/>
      <c r="J154" s="449"/>
      <c r="K154" s="449"/>
      <c r="L154" s="449"/>
      <c r="M154" s="449"/>
      <c r="N154" s="449"/>
      <c r="O154" s="449"/>
      <c r="P154" s="449"/>
    </row>
    <row r="155" spans="1:16" x14ac:dyDescent="0.25">
      <c r="A155" s="449"/>
      <c r="B155" s="449"/>
      <c r="C155" s="449"/>
      <c r="D155" s="449" t="s">
        <v>125</v>
      </c>
      <c r="E155" s="449" t="s">
        <v>126</v>
      </c>
      <c r="F155" s="449" t="s">
        <v>127</v>
      </c>
      <c r="G155" s="449" t="s">
        <v>128</v>
      </c>
      <c r="H155" s="449" t="s">
        <v>129</v>
      </c>
      <c r="I155" s="449" t="s">
        <v>85</v>
      </c>
      <c r="J155" s="449"/>
      <c r="K155" s="449" t="s">
        <v>877</v>
      </c>
      <c r="L155" s="449"/>
      <c r="M155" s="449"/>
      <c r="N155" s="449"/>
      <c r="O155" s="449"/>
      <c r="P155" s="449"/>
    </row>
    <row r="156" spans="1:16" x14ac:dyDescent="0.25">
      <c r="A156" s="449"/>
      <c r="B156" s="449"/>
      <c r="C156" s="449" t="s">
        <v>130</v>
      </c>
      <c r="D156" s="458">
        <v>0.5</v>
      </c>
      <c r="E156" s="449">
        <v>0</v>
      </c>
      <c r="F156" s="449">
        <v>0</v>
      </c>
      <c r="G156" s="449">
        <v>0</v>
      </c>
      <c r="H156" s="449">
        <v>0.25</v>
      </c>
      <c r="I156" s="458">
        <f>SUM(D156:H156)</f>
        <v>0.75</v>
      </c>
      <c r="J156" s="449"/>
      <c r="K156" s="449" t="s">
        <v>878</v>
      </c>
      <c r="L156" s="449"/>
      <c r="M156" s="449"/>
      <c r="N156" s="449"/>
      <c r="O156" s="449"/>
      <c r="P156" s="449"/>
    </row>
    <row r="157" spans="1:16" x14ac:dyDescent="0.25">
      <c r="A157" s="449"/>
      <c r="B157" s="449"/>
      <c r="C157" s="449" t="s">
        <v>131</v>
      </c>
      <c r="D157" s="449">
        <v>1.65</v>
      </c>
      <c r="E157" s="449">
        <v>2</v>
      </c>
      <c r="F157" s="449">
        <v>0</v>
      </c>
      <c r="G157" s="449">
        <v>0.1</v>
      </c>
      <c r="H157" s="449">
        <v>0.25</v>
      </c>
      <c r="I157" s="458">
        <f>SUM(D157:H157)</f>
        <v>4</v>
      </c>
      <c r="J157" s="449"/>
      <c r="K157" s="449" t="s">
        <v>879</v>
      </c>
      <c r="L157" s="449"/>
      <c r="M157" s="449"/>
      <c r="N157" s="449"/>
      <c r="O157" s="449"/>
      <c r="P157" s="449"/>
    </row>
    <row r="158" spans="1:16" x14ac:dyDescent="0.25">
      <c r="A158" s="449"/>
      <c r="B158" s="449"/>
      <c r="C158" s="449"/>
      <c r="D158" s="449"/>
      <c r="E158" s="449"/>
      <c r="F158" s="449"/>
      <c r="G158" s="449"/>
      <c r="H158" s="449"/>
      <c r="I158" s="449"/>
      <c r="J158" s="449"/>
      <c r="K158" s="449" t="s">
        <v>880</v>
      </c>
      <c r="L158" s="449"/>
      <c r="M158" s="449"/>
      <c r="N158" s="449"/>
      <c r="O158" s="449"/>
      <c r="P158" s="449"/>
    </row>
    <row r="159" spans="1:16" x14ac:dyDescent="0.25">
      <c r="A159" s="449" t="s">
        <v>132</v>
      </c>
      <c r="B159" s="449"/>
      <c r="C159" s="449"/>
      <c r="D159" s="449"/>
      <c r="E159" s="449"/>
      <c r="F159" s="449"/>
      <c r="G159" s="449"/>
      <c r="H159" s="449"/>
      <c r="I159" s="449"/>
      <c r="J159" s="449"/>
      <c r="K159" s="449" t="s">
        <v>881</v>
      </c>
      <c r="L159" s="449"/>
      <c r="M159" s="449"/>
      <c r="N159" s="449"/>
      <c r="O159" s="449"/>
      <c r="P159" s="449"/>
    </row>
    <row r="160" spans="1:16" x14ac:dyDescent="0.25">
      <c r="A160" s="449" t="s">
        <v>483</v>
      </c>
      <c r="B160" s="449"/>
      <c r="C160" s="449"/>
      <c r="D160" s="449"/>
      <c r="E160" s="449"/>
      <c r="F160" s="449"/>
      <c r="G160" s="449"/>
      <c r="H160" s="449"/>
      <c r="I160" s="449"/>
      <c r="J160" s="449"/>
      <c r="K160" s="449" t="s">
        <v>882</v>
      </c>
      <c r="L160" s="449"/>
      <c r="M160" s="449"/>
      <c r="N160" s="449"/>
      <c r="O160" s="449"/>
      <c r="P160" s="449"/>
    </row>
    <row r="161" spans="1:16" x14ac:dyDescent="0.25">
      <c r="A161" s="449"/>
      <c r="B161" s="449"/>
      <c r="C161" s="449"/>
      <c r="D161" s="449"/>
      <c r="E161" s="449"/>
      <c r="F161" s="449"/>
      <c r="G161" s="449"/>
      <c r="H161" s="449"/>
      <c r="I161" s="449"/>
      <c r="J161" s="449"/>
      <c r="K161" s="449"/>
      <c r="L161" s="449"/>
      <c r="M161" s="449"/>
      <c r="N161" s="449"/>
      <c r="O161" s="449"/>
      <c r="P161" s="449"/>
    </row>
    <row r="162" spans="1:16" x14ac:dyDescent="0.25">
      <c r="A162" s="449" t="s">
        <v>133</v>
      </c>
      <c r="B162" s="449"/>
      <c r="C162" s="449"/>
      <c r="D162" s="449"/>
      <c r="E162" s="449"/>
      <c r="F162" s="449"/>
      <c r="G162" s="449"/>
      <c r="H162" s="449"/>
      <c r="I162" s="449"/>
      <c r="J162" s="449"/>
      <c r="K162" s="449"/>
      <c r="L162" s="449"/>
      <c r="M162" s="449"/>
      <c r="N162" s="449"/>
      <c r="O162" s="449"/>
      <c r="P162" s="449"/>
    </row>
    <row r="163" spans="1:16" x14ac:dyDescent="0.25">
      <c r="A163" s="450">
        <v>42702</v>
      </c>
      <c r="B163" s="459" t="s">
        <v>883</v>
      </c>
      <c r="C163" s="460"/>
      <c r="D163" s="460"/>
      <c r="E163" s="460"/>
      <c r="F163" s="460"/>
      <c r="G163" s="460"/>
      <c r="H163" s="460"/>
      <c r="I163" s="460"/>
      <c r="J163" s="460"/>
      <c r="K163" s="449"/>
      <c r="L163" s="449"/>
      <c r="M163" s="449"/>
      <c r="N163" s="449"/>
      <c r="O163" s="449"/>
      <c r="P163" s="449"/>
    </row>
    <row r="164" spans="1:16" x14ac:dyDescent="0.25">
      <c r="A164" s="450">
        <v>42788</v>
      </c>
      <c r="B164" s="459" t="s">
        <v>884</v>
      </c>
      <c r="C164" s="459"/>
      <c r="D164" s="459"/>
      <c r="E164" s="459"/>
      <c r="F164" s="459"/>
      <c r="G164" s="459"/>
      <c r="H164" s="459"/>
      <c r="I164" s="459"/>
      <c r="J164" s="459"/>
      <c r="K164" s="449"/>
      <c r="L164" s="449"/>
      <c r="M164" s="449"/>
      <c r="N164" s="449"/>
      <c r="O164" s="449"/>
      <c r="P164" s="449"/>
    </row>
    <row r="165" spans="1:16" x14ac:dyDescent="0.25">
      <c r="A165" s="450">
        <v>42795</v>
      </c>
      <c r="B165" s="461" t="s">
        <v>885</v>
      </c>
      <c r="C165" s="461"/>
      <c r="D165" s="461"/>
      <c r="E165" s="461"/>
      <c r="F165" s="461"/>
      <c r="G165" s="461"/>
      <c r="H165" s="461"/>
      <c r="I165" s="461"/>
      <c r="J165" s="461"/>
      <c r="K165" s="449"/>
      <c r="L165" s="449"/>
      <c r="M165" s="449"/>
      <c r="N165" s="449"/>
      <c r="O165" s="449"/>
      <c r="P165" s="449"/>
    </row>
    <row r="166" spans="1:16" x14ac:dyDescent="0.25">
      <c r="A166" s="450">
        <v>42824</v>
      </c>
      <c r="B166" s="461" t="s">
        <v>886</v>
      </c>
      <c r="C166" s="461"/>
      <c r="D166" s="461"/>
      <c r="E166" s="461"/>
      <c r="F166" s="461"/>
      <c r="G166" s="461"/>
      <c r="H166" s="461"/>
      <c r="I166" s="461"/>
      <c r="J166" s="461"/>
      <c r="K166" s="449"/>
      <c r="L166" s="449"/>
      <c r="M166" s="449"/>
      <c r="N166" s="449"/>
      <c r="O166" s="449"/>
      <c r="P166" s="449"/>
    </row>
    <row r="167" spans="1:16" x14ac:dyDescent="0.25">
      <c r="A167" s="450">
        <v>42808</v>
      </c>
      <c r="B167" s="461" t="s">
        <v>887</v>
      </c>
      <c r="C167" s="461"/>
      <c r="D167" s="461"/>
      <c r="E167" s="461"/>
      <c r="F167" s="461"/>
      <c r="G167" s="461"/>
      <c r="H167" s="461"/>
      <c r="I167" s="461"/>
      <c r="J167" s="461"/>
      <c r="K167" s="449"/>
      <c r="L167" s="449"/>
      <c r="M167" s="449"/>
      <c r="N167" s="449"/>
      <c r="O167" s="449"/>
      <c r="P167" s="449"/>
    </row>
    <row r="168" spans="1:16" x14ac:dyDescent="0.25">
      <c r="A168" s="450">
        <v>42614</v>
      </c>
      <c r="B168" s="461" t="s">
        <v>888</v>
      </c>
      <c r="C168" s="461"/>
      <c r="D168" s="461"/>
      <c r="E168" s="461"/>
      <c r="F168" s="461"/>
      <c r="G168" s="461"/>
      <c r="H168" s="461"/>
      <c r="I168" s="461"/>
      <c r="J168" s="461"/>
      <c r="K168" s="449"/>
      <c r="L168" s="449"/>
      <c r="M168" s="449"/>
      <c r="N168" s="449"/>
      <c r="O168" s="449"/>
      <c r="P168" s="449"/>
    </row>
    <row r="169" spans="1:16" x14ac:dyDescent="0.25">
      <c r="A169" s="450">
        <v>42710</v>
      </c>
      <c r="B169" s="462" t="s">
        <v>889</v>
      </c>
      <c r="C169" s="449"/>
      <c r="D169" s="449"/>
      <c r="E169" s="449"/>
      <c r="F169" s="449"/>
      <c r="G169" s="449"/>
      <c r="H169" s="449"/>
      <c r="I169" s="449"/>
      <c r="J169" s="449"/>
      <c r="K169" s="449"/>
      <c r="L169" s="449"/>
      <c r="M169" s="449"/>
      <c r="N169" s="449"/>
      <c r="O169" s="449"/>
      <c r="P169" s="449"/>
    </row>
    <row r="170" spans="1:16" x14ac:dyDescent="0.25">
      <c r="A170" s="450">
        <v>42614</v>
      </c>
      <c r="B170" s="462" t="s">
        <v>890</v>
      </c>
      <c r="C170" s="449"/>
      <c r="D170" s="449"/>
      <c r="E170" s="449"/>
      <c r="F170" s="449"/>
      <c r="G170" s="449"/>
      <c r="H170" s="449"/>
      <c r="I170" s="449"/>
      <c r="J170" s="449"/>
      <c r="K170" s="449"/>
      <c r="L170" s="449"/>
      <c r="M170" s="449"/>
      <c r="N170" s="449"/>
      <c r="O170" s="449"/>
      <c r="P170" s="449"/>
    </row>
    <row r="171" spans="1:16" x14ac:dyDescent="0.25">
      <c r="A171" s="449"/>
      <c r="B171" s="449"/>
      <c r="C171" s="449"/>
      <c r="D171" s="449"/>
      <c r="E171" s="449"/>
      <c r="F171" s="449"/>
      <c r="G171" s="449"/>
      <c r="H171" s="449"/>
      <c r="I171" s="449"/>
      <c r="J171" s="449"/>
      <c r="K171" s="449"/>
      <c r="L171" s="449"/>
      <c r="M171" s="449"/>
      <c r="N171" s="449"/>
      <c r="O171" s="449"/>
      <c r="P171" s="449"/>
    </row>
    <row r="172" spans="1:16" x14ac:dyDescent="0.25">
      <c r="A172" s="449"/>
      <c r="B172" s="449"/>
      <c r="C172" s="449"/>
      <c r="D172" s="449"/>
      <c r="E172" s="449"/>
      <c r="F172" s="449"/>
      <c r="G172" s="449"/>
      <c r="H172" s="449"/>
      <c r="I172" s="449"/>
      <c r="J172" s="449"/>
      <c r="K172" s="449"/>
      <c r="L172" s="449"/>
      <c r="M172" s="449"/>
      <c r="N172" s="449"/>
      <c r="O172" s="449"/>
      <c r="P172" s="449"/>
    </row>
    <row r="173" spans="1:16" x14ac:dyDescent="0.25">
      <c r="A173" s="449"/>
      <c r="B173" s="449"/>
      <c r="C173" s="449"/>
      <c r="D173" s="449"/>
      <c r="E173" s="449"/>
      <c r="F173" s="449"/>
      <c r="G173" s="449"/>
      <c r="H173" s="449"/>
      <c r="I173" s="449"/>
      <c r="J173" s="449"/>
      <c r="K173" s="449"/>
      <c r="L173" s="449"/>
      <c r="M173" s="449"/>
      <c r="N173" s="449"/>
      <c r="O173" s="449"/>
      <c r="P173" s="449"/>
    </row>
    <row r="174" spans="1:16" x14ac:dyDescent="0.25">
      <c r="A174" s="449"/>
      <c r="B174" s="449"/>
      <c r="C174" s="449"/>
      <c r="D174" s="449"/>
      <c r="E174" s="449"/>
      <c r="F174" s="449"/>
      <c r="G174" s="449"/>
      <c r="H174" s="449"/>
      <c r="I174" s="449"/>
      <c r="J174" s="449"/>
      <c r="K174" s="449"/>
      <c r="L174" s="449"/>
      <c r="M174" s="449"/>
      <c r="N174" s="449"/>
      <c r="O174" s="449"/>
      <c r="P174" s="449"/>
    </row>
    <row r="175" spans="1:16" x14ac:dyDescent="0.25">
      <c r="A175" s="449"/>
      <c r="B175" s="449"/>
      <c r="C175" s="449"/>
      <c r="D175" s="449"/>
      <c r="E175" s="449"/>
      <c r="F175" s="449"/>
      <c r="G175" s="449"/>
      <c r="H175" s="449"/>
      <c r="I175" s="449"/>
      <c r="J175" s="449"/>
      <c r="K175" s="449"/>
      <c r="L175" s="449"/>
      <c r="M175" s="449"/>
      <c r="N175" s="449"/>
      <c r="O175" s="449"/>
      <c r="P175" s="449"/>
    </row>
    <row r="176" spans="1:16" x14ac:dyDescent="0.25">
      <c r="A176" s="449"/>
      <c r="B176" s="449"/>
      <c r="C176" s="449"/>
      <c r="D176" s="449"/>
      <c r="E176" s="449"/>
      <c r="F176" s="449"/>
      <c r="G176" s="449"/>
      <c r="H176" s="449"/>
      <c r="I176" s="449"/>
      <c r="J176" s="449"/>
      <c r="K176" s="449"/>
      <c r="L176" s="449"/>
      <c r="M176" s="449"/>
      <c r="N176" s="449"/>
      <c r="O176" s="449"/>
      <c r="P176" s="449"/>
    </row>
    <row r="177" spans="1:16" x14ac:dyDescent="0.25">
      <c r="A177" s="449"/>
      <c r="B177" s="449"/>
      <c r="C177" s="449"/>
      <c r="D177" s="449"/>
      <c r="E177" s="449"/>
      <c r="F177" s="449"/>
      <c r="G177" s="449"/>
      <c r="H177" s="449"/>
      <c r="I177" s="449"/>
      <c r="J177" s="449"/>
      <c r="K177" s="449"/>
      <c r="L177" s="449"/>
      <c r="M177" s="449"/>
      <c r="N177" s="449"/>
      <c r="O177" s="449"/>
      <c r="P177" s="449"/>
    </row>
    <row r="178" spans="1:16" x14ac:dyDescent="0.25">
      <c r="A178" s="449"/>
      <c r="B178" s="449"/>
      <c r="C178" s="449"/>
      <c r="D178" s="449"/>
      <c r="E178" s="449"/>
      <c r="F178" s="449"/>
      <c r="G178" s="449"/>
      <c r="H178" s="449"/>
      <c r="I178" s="449"/>
      <c r="J178" s="449"/>
      <c r="K178" s="449"/>
      <c r="L178" s="449"/>
      <c r="M178" s="449"/>
      <c r="N178" s="449"/>
      <c r="O178" s="449"/>
      <c r="P178" s="449"/>
    </row>
    <row r="179" spans="1:16" x14ac:dyDescent="0.25">
      <c r="A179" s="449"/>
      <c r="B179" s="449"/>
      <c r="C179" s="449"/>
      <c r="D179" s="449"/>
      <c r="E179" s="449"/>
      <c r="F179" s="449"/>
      <c r="G179" s="449"/>
      <c r="H179" s="449"/>
      <c r="I179" s="449"/>
      <c r="J179" s="449"/>
      <c r="K179" s="449"/>
      <c r="L179" s="449"/>
      <c r="M179" s="449"/>
      <c r="N179" s="449"/>
      <c r="O179" s="449"/>
      <c r="P179" s="449"/>
    </row>
    <row r="180" spans="1:16" x14ac:dyDescent="0.25">
      <c r="A180" s="449"/>
      <c r="B180" s="449"/>
      <c r="C180" s="449"/>
      <c r="D180" s="449"/>
      <c r="E180" s="449"/>
      <c r="F180" s="449"/>
      <c r="G180" s="449"/>
      <c r="H180" s="449"/>
      <c r="I180" s="449"/>
      <c r="J180" s="449"/>
      <c r="K180" s="449"/>
      <c r="L180" s="449"/>
      <c r="M180" s="449"/>
      <c r="N180" s="449"/>
      <c r="O180" s="449"/>
      <c r="P180" s="449"/>
    </row>
    <row r="181" spans="1:16" x14ac:dyDescent="0.25">
      <c r="A181" s="449"/>
      <c r="B181" s="449"/>
      <c r="C181" s="449"/>
      <c r="D181" s="449"/>
      <c r="E181" s="449"/>
      <c r="F181" s="449"/>
      <c r="G181" s="449"/>
      <c r="H181" s="449"/>
      <c r="I181" s="449"/>
      <c r="J181" s="449"/>
      <c r="K181" s="449"/>
      <c r="L181" s="449"/>
      <c r="M181" s="449"/>
      <c r="N181" s="449"/>
      <c r="O181" s="449"/>
      <c r="P181" s="449"/>
    </row>
    <row r="182" spans="1:16" x14ac:dyDescent="0.25">
      <c r="A182" s="449"/>
      <c r="B182" s="449"/>
      <c r="C182" s="449"/>
      <c r="D182" s="449"/>
      <c r="E182" s="449"/>
      <c r="F182" s="449"/>
      <c r="G182" s="449"/>
      <c r="H182" s="449"/>
      <c r="I182" s="449"/>
      <c r="J182" s="449"/>
      <c r="K182" s="449"/>
      <c r="L182" s="449"/>
      <c r="M182" s="449"/>
      <c r="N182" s="449"/>
      <c r="O182" s="449"/>
      <c r="P182" s="449"/>
    </row>
    <row r="183" spans="1:16" x14ac:dyDescent="0.25">
      <c r="A183" s="449"/>
      <c r="B183" s="449"/>
      <c r="C183" s="449"/>
      <c r="D183" s="449"/>
      <c r="E183" s="449"/>
      <c r="F183" s="449"/>
      <c r="G183" s="449"/>
      <c r="H183" s="449"/>
      <c r="I183" s="449"/>
      <c r="J183" s="449"/>
      <c r="K183" s="449"/>
      <c r="L183" s="449"/>
      <c r="M183" s="449"/>
      <c r="N183" s="449"/>
      <c r="O183" s="449"/>
      <c r="P183" s="449"/>
    </row>
    <row r="184" spans="1:16" x14ac:dyDescent="0.25">
      <c r="A184" s="449"/>
      <c r="B184" s="449"/>
      <c r="C184" s="449"/>
      <c r="D184" s="449"/>
      <c r="E184" s="449"/>
      <c r="F184" s="449"/>
      <c r="G184" s="449"/>
      <c r="H184" s="449"/>
      <c r="I184" s="449"/>
      <c r="J184" s="449"/>
      <c r="K184" s="449"/>
      <c r="L184" s="449"/>
      <c r="M184" s="449"/>
      <c r="N184" s="449"/>
      <c r="O184" s="449"/>
      <c r="P184" s="449"/>
    </row>
    <row r="185" spans="1:16" x14ac:dyDescent="0.25">
      <c r="A185" s="449"/>
      <c r="B185" s="449"/>
      <c r="C185" s="449"/>
      <c r="D185" s="449"/>
      <c r="E185" s="449"/>
      <c r="F185" s="449"/>
      <c r="G185" s="449"/>
      <c r="H185" s="449"/>
      <c r="I185" s="449"/>
      <c r="J185" s="449"/>
      <c r="K185" s="449"/>
      <c r="L185" s="449"/>
      <c r="M185" s="449"/>
      <c r="N185" s="449"/>
      <c r="O185" s="449"/>
      <c r="P185" s="449"/>
    </row>
    <row r="186" spans="1:16" s="390" customFormat="1" x14ac:dyDescent="0.25">
      <c r="A186" s="104"/>
      <c r="B186" s="104"/>
      <c r="C186" s="148"/>
      <c r="D186" s="148"/>
      <c r="E186" s="148"/>
      <c r="F186" s="148"/>
      <c r="G186" s="148"/>
      <c r="H186" s="148"/>
      <c r="I186" s="135"/>
      <c r="J186" s="135"/>
      <c r="K186" s="135"/>
      <c r="L186" s="135"/>
      <c r="M186" s="135"/>
      <c r="N186" s="135"/>
      <c r="O186" s="135"/>
    </row>
    <row r="187" spans="1:16" s="390" customFormat="1" ht="20.25" x14ac:dyDescent="0.25">
      <c r="A187" s="21"/>
      <c r="B187" s="152"/>
      <c r="C187" s="152"/>
      <c r="D187" s="152"/>
      <c r="E187" s="152"/>
      <c r="F187" s="152"/>
      <c r="G187" s="152"/>
      <c r="H187" s="152"/>
      <c r="I187" s="152"/>
      <c r="J187" s="152"/>
      <c r="K187" s="152"/>
      <c r="L187" s="152"/>
      <c r="M187" s="153"/>
      <c r="N187" s="152"/>
      <c r="O187" s="135"/>
    </row>
    <row r="188" spans="1:16" s="390" customFormat="1" ht="20.25" x14ac:dyDescent="0.25">
      <c r="A188" s="152"/>
      <c r="B188" s="152"/>
      <c r="C188" s="152"/>
      <c r="D188" s="152"/>
      <c r="E188" s="152"/>
      <c r="F188" s="152"/>
      <c r="G188" s="152"/>
      <c r="H188" s="152"/>
      <c r="I188" s="152"/>
      <c r="J188" s="152"/>
      <c r="K188" s="152"/>
      <c r="L188" s="152"/>
      <c r="M188" s="153"/>
      <c r="N188" s="152"/>
      <c r="O188" s="135"/>
    </row>
    <row r="189" spans="1:16" s="390" customFormat="1" x14ac:dyDescent="0.25">
      <c r="A189" s="43"/>
      <c r="B189" s="590"/>
      <c r="C189" s="590"/>
      <c r="D189" s="590"/>
      <c r="E189" s="590"/>
      <c r="F189" s="590"/>
      <c r="G189" s="590"/>
      <c r="H189" s="590"/>
      <c r="I189" s="590"/>
      <c r="J189" s="590"/>
      <c r="K189" s="590"/>
      <c r="L189" s="590"/>
      <c r="M189" s="590"/>
      <c r="N189" s="590"/>
      <c r="O189" s="18"/>
    </row>
    <row r="190" spans="1:16" s="390" customFormat="1" x14ac:dyDescent="0.25">
      <c r="A190" s="463"/>
      <c r="B190" s="589"/>
      <c r="C190" s="589"/>
      <c r="D190" s="589"/>
      <c r="E190" s="589"/>
      <c r="F190" s="589"/>
      <c r="G190" s="589"/>
      <c r="H190" s="589"/>
      <c r="I190" s="589"/>
      <c r="J190" s="589"/>
      <c r="K190" s="589"/>
      <c r="L190" s="589"/>
      <c r="M190" s="589"/>
      <c r="N190" s="589"/>
      <c r="O190" s="18"/>
    </row>
    <row r="191" spans="1:16" s="390" customFormat="1" x14ac:dyDescent="0.25">
      <c r="A191" s="464"/>
      <c r="B191" s="589"/>
      <c r="C191" s="589"/>
      <c r="D191" s="589"/>
      <c r="E191" s="589"/>
      <c r="F191" s="589"/>
      <c r="G191" s="589"/>
      <c r="H191" s="589"/>
      <c r="I191" s="589"/>
      <c r="J191" s="589"/>
      <c r="K191" s="589"/>
      <c r="L191" s="589"/>
      <c r="M191" s="589"/>
      <c r="N191" s="589"/>
      <c r="O191" s="18"/>
    </row>
    <row r="192" spans="1:16" s="390" customFormat="1" x14ac:dyDescent="0.25">
      <c r="A192" s="464"/>
      <c r="B192" s="589"/>
      <c r="C192" s="589"/>
      <c r="D192" s="589"/>
      <c r="E192" s="589"/>
      <c r="F192" s="589"/>
      <c r="G192" s="589"/>
      <c r="H192" s="589"/>
      <c r="I192" s="589"/>
      <c r="J192" s="589"/>
      <c r="K192" s="589"/>
      <c r="L192" s="589"/>
      <c r="M192" s="589"/>
      <c r="N192" s="589"/>
      <c r="O192" s="18"/>
    </row>
    <row r="193" spans="1:15" s="390" customFormat="1" x14ac:dyDescent="0.25">
      <c r="A193" s="464"/>
      <c r="B193" s="589"/>
      <c r="C193" s="589"/>
      <c r="D193" s="589"/>
      <c r="E193" s="589"/>
      <c r="F193" s="589"/>
      <c r="G193" s="589"/>
      <c r="H193" s="589"/>
      <c r="I193" s="589"/>
      <c r="J193" s="589"/>
      <c r="K193" s="589"/>
      <c r="L193" s="589"/>
      <c r="M193" s="589"/>
      <c r="N193" s="589"/>
      <c r="O193" s="18"/>
    </row>
    <row r="194" spans="1:15" s="390" customFormat="1" x14ac:dyDescent="0.25">
      <c r="A194" s="464"/>
      <c r="B194" s="589"/>
      <c r="C194" s="589"/>
      <c r="D194" s="589"/>
      <c r="E194" s="589"/>
      <c r="F194" s="589"/>
      <c r="G194" s="589"/>
      <c r="H194" s="589"/>
      <c r="I194" s="589"/>
      <c r="J194" s="589"/>
      <c r="K194" s="589"/>
      <c r="L194" s="589"/>
      <c r="M194" s="589"/>
      <c r="N194" s="589"/>
      <c r="O194" s="18"/>
    </row>
    <row r="195" spans="1:15" s="390" customFormat="1" x14ac:dyDescent="0.25">
      <c r="A195" s="464"/>
      <c r="B195" s="589"/>
      <c r="C195" s="589"/>
      <c r="D195" s="589"/>
      <c r="E195" s="589"/>
      <c r="F195" s="589"/>
      <c r="G195" s="589"/>
      <c r="H195" s="589"/>
      <c r="I195" s="589"/>
      <c r="J195" s="589"/>
      <c r="K195" s="589"/>
      <c r="L195" s="589"/>
      <c r="M195" s="589"/>
      <c r="N195" s="589"/>
      <c r="O195" s="18"/>
    </row>
    <row r="196" spans="1:15" s="390" customFormat="1" x14ac:dyDescent="0.25">
      <c r="A196" s="464"/>
      <c r="B196" s="589"/>
      <c r="C196" s="589"/>
      <c r="D196" s="589"/>
      <c r="E196" s="589"/>
      <c r="F196" s="589"/>
      <c r="G196" s="589"/>
      <c r="H196" s="589"/>
      <c r="I196" s="589"/>
      <c r="J196" s="589"/>
      <c r="K196" s="589"/>
      <c r="L196" s="589"/>
      <c r="M196" s="589"/>
      <c r="N196" s="589"/>
    </row>
    <row r="197" spans="1:15" s="390" customFormat="1" x14ac:dyDescent="0.25">
      <c r="A197" s="463"/>
      <c r="B197" s="589"/>
      <c r="C197" s="589"/>
      <c r="D197" s="589"/>
      <c r="E197" s="589"/>
      <c r="F197" s="589"/>
      <c r="G197" s="589"/>
      <c r="H197" s="589"/>
      <c r="I197" s="589"/>
      <c r="J197" s="589"/>
      <c r="K197" s="589"/>
      <c r="L197" s="589"/>
      <c r="M197" s="589"/>
      <c r="N197" s="589"/>
    </row>
    <row r="198" spans="1:15" s="390" customFormat="1" x14ac:dyDescent="0.25">
      <c r="A198" s="464"/>
      <c r="B198" s="589"/>
      <c r="C198" s="589"/>
      <c r="D198" s="589"/>
      <c r="E198" s="589"/>
      <c r="F198" s="589"/>
      <c r="G198" s="589"/>
      <c r="H198" s="589"/>
      <c r="I198" s="589"/>
      <c r="J198" s="589"/>
      <c r="K198" s="589"/>
      <c r="L198" s="589"/>
      <c r="M198" s="589"/>
      <c r="N198" s="589"/>
    </row>
    <row r="199" spans="1:15" s="390" customFormat="1" x14ac:dyDescent="0.25">
      <c r="A199" s="464"/>
      <c r="B199" s="589"/>
      <c r="C199" s="589"/>
      <c r="D199" s="589"/>
      <c r="E199" s="589"/>
      <c r="F199" s="589"/>
      <c r="G199" s="589"/>
      <c r="H199" s="589"/>
      <c r="I199" s="589"/>
      <c r="J199" s="589"/>
      <c r="K199" s="589"/>
      <c r="L199" s="589"/>
      <c r="M199" s="589"/>
      <c r="N199" s="589"/>
    </row>
    <row r="200" spans="1:15" s="390" customFormat="1" x14ac:dyDescent="0.25">
      <c r="A200" s="464"/>
      <c r="B200" s="589"/>
      <c r="C200" s="589"/>
      <c r="D200" s="589"/>
      <c r="E200" s="589"/>
      <c r="F200" s="589"/>
      <c r="G200" s="589"/>
      <c r="H200" s="589"/>
      <c r="I200" s="589"/>
      <c r="J200" s="589"/>
      <c r="K200" s="589"/>
      <c r="L200" s="589"/>
      <c r="M200" s="589"/>
      <c r="N200" s="589"/>
    </row>
    <row r="201" spans="1:15" s="390" customFormat="1" x14ac:dyDescent="0.25">
      <c r="A201" s="18"/>
      <c r="B201" s="18"/>
      <c r="C201" s="18"/>
      <c r="D201" s="18"/>
      <c r="E201" s="18"/>
      <c r="F201" s="18"/>
      <c r="G201" s="18"/>
      <c r="H201" s="18"/>
      <c r="I201" s="18"/>
      <c r="J201" s="18"/>
      <c r="K201" s="18"/>
      <c r="L201" s="18"/>
      <c r="M201" s="18"/>
      <c r="N201" s="18"/>
    </row>
    <row r="202" spans="1:15" s="390" customFormat="1" x14ac:dyDescent="0.25">
      <c r="A202" s="18"/>
      <c r="B202" s="18"/>
      <c r="C202" s="18"/>
      <c r="D202" s="18"/>
      <c r="E202" s="18"/>
      <c r="F202" s="18"/>
      <c r="G202" s="18"/>
      <c r="H202" s="18"/>
      <c r="I202" s="18"/>
      <c r="J202" s="18"/>
      <c r="K202" s="18"/>
      <c r="L202" s="18"/>
      <c r="M202" s="18"/>
      <c r="N202" s="18"/>
    </row>
    <row r="203" spans="1:15" s="390" customFormat="1" x14ac:dyDescent="0.25"/>
  </sheetData>
  <mergeCells count="13">
    <mergeCell ref="B196:N196"/>
    <mergeCell ref="B197:N197"/>
    <mergeCell ref="B198:N198"/>
    <mergeCell ref="B199:N199"/>
    <mergeCell ref="B200:N200"/>
    <mergeCell ref="H90:J90"/>
    <mergeCell ref="B195:N195"/>
    <mergeCell ref="B189:N189"/>
    <mergeCell ref="B190:N190"/>
    <mergeCell ref="B191:N191"/>
    <mergeCell ref="B192:N192"/>
    <mergeCell ref="B193:N193"/>
    <mergeCell ref="B194:N194"/>
  </mergeCells>
  <hyperlinks>
    <hyperlink ref="H31" r:id="rId1"/>
    <hyperlink ref="H37" r:id="rId2"/>
    <hyperlink ref="L104" r:id="rId3" display="http://msuextensionconnect.org/p2j3k99r2ss/?OWASP_CSRFTOKEN=69e743a38f205fdd2d2e8ad011cfe613d6eb04f5e9ffe92dfa5705cc9a43ee96"/>
    <hyperlink ref="H42" r:id="rId4"/>
    <hyperlink ref="K90" r:id="rId5"/>
  </hyperlink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workbookViewId="0">
      <selection activeCell="E25" sqref="E25"/>
    </sheetView>
  </sheetViews>
  <sheetFormatPr defaultColWidth="11" defaultRowHeight="15.75" x14ac:dyDescent="0.25"/>
  <cols>
    <col min="1" max="6" width="15.625" customWidth="1"/>
    <col min="7" max="7" width="10.875" customWidth="1"/>
    <col min="8" max="9" width="15.625" customWidth="1"/>
    <col min="10" max="10" width="19.5" customWidth="1"/>
    <col min="11" max="11" width="15.625" customWidth="1"/>
    <col min="12" max="12" width="12.5" customWidth="1"/>
    <col min="13" max="13" width="15.625" customWidth="1"/>
    <col min="14" max="14" width="15.125" customWidth="1"/>
    <col min="15" max="15" width="15.625" customWidth="1"/>
  </cols>
  <sheetData>
    <row r="1" spans="1:13" x14ac:dyDescent="0.25">
      <c r="A1" t="s">
        <v>891</v>
      </c>
    </row>
    <row r="2" spans="1:13" x14ac:dyDescent="0.25">
      <c r="A2" t="s">
        <v>315</v>
      </c>
    </row>
    <row r="4" spans="1:13" x14ac:dyDescent="0.25">
      <c r="A4" t="s">
        <v>434</v>
      </c>
    </row>
    <row r="5" spans="1:13" x14ac:dyDescent="0.25">
      <c r="A5" t="s">
        <v>435</v>
      </c>
    </row>
    <row r="6" spans="1:13" x14ac:dyDescent="0.25">
      <c r="A6" t="s">
        <v>52</v>
      </c>
      <c r="B6" t="s">
        <v>53</v>
      </c>
      <c r="H6" t="s">
        <v>436</v>
      </c>
      <c r="K6" t="s">
        <v>55</v>
      </c>
      <c r="L6" t="s">
        <v>56</v>
      </c>
    </row>
    <row r="7" spans="1:13" x14ac:dyDescent="0.25">
      <c r="A7" s="381">
        <v>42782</v>
      </c>
      <c r="B7" t="s">
        <v>892</v>
      </c>
      <c r="H7" t="s">
        <v>893</v>
      </c>
      <c r="K7" t="s">
        <v>894</v>
      </c>
      <c r="L7">
        <v>120</v>
      </c>
    </row>
    <row r="8" spans="1:13" x14ac:dyDescent="0.25">
      <c r="A8" s="381">
        <v>42892</v>
      </c>
      <c r="B8" t="s">
        <v>895</v>
      </c>
      <c r="H8" t="s">
        <v>896</v>
      </c>
      <c r="L8">
        <v>60</v>
      </c>
    </row>
    <row r="9" spans="1:13" x14ac:dyDescent="0.25">
      <c r="A9" s="381">
        <v>42892</v>
      </c>
      <c r="B9" t="s">
        <v>897</v>
      </c>
      <c r="H9" t="s">
        <v>896</v>
      </c>
    </row>
    <row r="10" spans="1:13" x14ac:dyDescent="0.25">
      <c r="A10" s="381">
        <v>42808</v>
      </c>
      <c r="B10" t="s">
        <v>898</v>
      </c>
      <c r="H10" t="s">
        <v>899</v>
      </c>
      <c r="L10">
        <v>300</v>
      </c>
    </row>
    <row r="14" spans="1:13" x14ac:dyDescent="0.25">
      <c r="A14" t="s">
        <v>454</v>
      </c>
      <c r="L14">
        <v>480</v>
      </c>
      <c r="M14" t="s">
        <v>67</v>
      </c>
    </row>
    <row r="15" spans="1:13" x14ac:dyDescent="0.25">
      <c r="L15">
        <v>4</v>
      </c>
      <c r="M15" t="s">
        <v>68</v>
      </c>
    </row>
    <row r="17" spans="1:15" x14ac:dyDescent="0.25">
      <c r="A17" t="s">
        <v>457</v>
      </c>
    </row>
    <row r="18" spans="1:15" x14ac:dyDescent="0.25">
      <c r="A18" t="s">
        <v>52</v>
      </c>
      <c r="B18" t="s">
        <v>53</v>
      </c>
      <c r="H18" t="s">
        <v>458</v>
      </c>
      <c r="K18" t="s">
        <v>459</v>
      </c>
      <c r="L18" t="s">
        <v>460</v>
      </c>
    </row>
    <row r="19" spans="1:15" x14ac:dyDescent="0.25">
      <c r="A19" s="381">
        <v>42816</v>
      </c>
      <c r="B19" s="497" t="s">
        <v>900</v>
      </c>
      <c r="C19" s="497"/>
      <c r="D19" s="497"/>
      <c r="E19" s="497"/>
      <c r="F19" s="497"/>
      <c r="G19" s="497"/>
      <c r="H19" t="s">
        <v>901</v>
      </c>
    </row>
    <row r="20" spans="1:15" x14ac:dyDescent="0.25">
      <c r="A20" s="381">
        <v>42746</v>
      </c>
      <c r="B20" s="497" t="s">
        <v>902</v>
      </c>
      <c r="C20" s="497"/>
      <c r="D20" s="497"/>
      <c r="E20" s="497"/>
      <c r="F20" s="497"/>
      <c r="G20" s="497"/>
      <c r="H20" t="s">
        <v>903</v>
      </c>
    </row>
    <row r="21" spans="1:15" x14ac:dyDescent="0.25">
      <c r="A21" s="381">
        <v>42782</v>
      </c>
      <c r="B21" s="497" t="s">
        <v>892</v>
      </c>
      <c r="C21" s="497"/>
      <c r="D21" s="497"/>
      <c r="E21" s="497"/>
      <c r="F21" s="497"/>
      <c r="G21" s="497"/>
      <c r="H21" t="s">
        <v>904</v>
      </c>
    </row>
    <row r="22" spans="1:15" x14ac:dyDescent="0.25">
      <c r="M22" t="s">
        <v>524</v>
      </c>
      <c r="O22">
        <v>3</v>
      </c>
    </row>
    <row r="25" spans="1:15" x14ac:dyDescent="0.25">
      <c r="A25" t="s">
        <v>468</v>
      </c>
    </row>
    <row r="27" spans="1:15" x14ac:dyDescent="0.25">
      <c r="A27" t="s">
        <v>52</v>
      </c>
      <c r="B27" t="s">
        <v>69</v>
      </c>
    </row>
    <row r="28" spans="1:15" x14ac:dyDescent="0.25">
      <c r="A28" s="381">
        <v>43068</v>
      </c>
      <c r="B28" t="s">
        <v>905</v>
      </c>
    </row>
    <row r="29" spans="1:15" x14ac:dyDescent="0.25">
      <c r="A29" s="381">
        <v>43049</v>
      </c>
      <c r="B29" t="s">
        <v>906</v>
      </c>
    </row>
    <row r="30" spans="1:15" x14ac:dyDescent="0.25">
      <c r="A30" s="381">
        <v>42774</v>
      </c>
      <c r="B30" t="s">
        <v>907</v>
      </c>
      <c r="L30">
        <v>0</v>
      </c>
      <c r="M30" t="s">
        <v>75</v>
      </c>
    </row>
    <row r="31" spans="1:15" x14ac:dyDescent="0.25">
      <c r="A31" s="381">
        <v>42822</v>
      </c>
      <c r="B31" s="465" t="s">
        <v>908</v>
      </c>
    </row>
    <row r="32" spans="1:15" x14ac:dyDescent="0.25">
      <c r="A32" s="381">
        <v>42814</v>
      </c>
      <c r="B32" t="s">
        <v>909</v>
      </c>
    </row>
    <row r="33" spans="1:10" x14ac:dyDescent="0.25">
      <c r="A33" s="381">
        <v>42817</v>
      </c>
      <c r="B33" t="s">
        <v>910</v>
      </c>
    </row>
    <row r="34" spans="1:10" x14ac:dyDescent="0.25">
      <c r="A34" s="381">
        <v>42835</v>
      </c>
      <c r="B34" t="s">
        <v>909</v>
      </c>
    </row>
    <row r="35" spans="1:10" x14ac:dyDescent="0.25">
      <c r="A35" t="s">
        <v>471</v>
      </c>
    </row>
    <row r="37" spans="1:10" x14ac:dyDescent="0.25">
      <c r="D37" t="s">
        <v>317</v>
      </c>
    </row>
    <row r="38" spans="1:10" x14ac:dyDescent="0.25">
      <c r="A38" t="s">
        <v>77</v>
      </c>
      <c r="C38" t="s">
        <v>78</v>
      </c>
      <c r="D38" t="s">
        <v>79</v>
      </c>
      <c r="E38" t="s">
        <v>80</v>
      </c>
      <c r="G38" t="s">
        <v>81</v>
      </c>
    </row>
    <row r="39" spans="1:10" x14ac:dyDescent="0.25">
      <c r="A39" t="s">
        <v>82</v>
      </c>
      <c r="C39">
        <v>919</v>
      </c>
      <c r="D39">
        <v>2</v>
      </c>
    </row>
    <row r="40" spans="1:10" x14ac:dyDescent="0.25">
      <c r="A40" t="s">
        <v>304</v>
      </c>
    </row>
    <row r="41" spans="1:10" x14ac:dyDescent="0.25">
      <c r="A41" t="s">
        <v>92</v>
      </c>
    </row>
    <row r="43" spans="1:10" x14ac:dyDescent="0.25">
      <c r="A43" t="s">
        <v>84</v>
      </c>
      <c r="G43" t="s">
        <v>164</v>
      </c>
    </row>
    <row r="44" spans="1:10" x14ac:dyDescent="0.25">
      <c r="A44" t="s">
        <v>84</v>
      </c>
      <c r="G44" t="s">
        <v>164</v>
      </c>
    </row>
    <row r="45" spans="1:10" x14ac:dyDescent="0.25">
      <c r="A45" t="s">
        <v>84</v>
      </c>
      <c r="G45" t="s">
        <v>164</v>
      </c>
    </row>
    <row r="46" spans="1:10" x14ac:dyDescent="0.25">
      <c r="A46" t="s">
        <v>85</v>
      </c>
      <c r="C46">
        <v>0</v>
      </c>
      <c r="D46">
        <v>0</v>
      </c>
      <c r="E46">
        <v>0</v>
      </c>
    </row>
    <row r="48" spans="1:10" x14ac:dyDescent="0.25">
      <c r="A48" t="s">
        <v>86</v>
      </c>
      <c r="C48" t="s">
        <v>87</v>
      </c>
      <c r="D48" t="s">
        <v>88</v>
      </c>
      <c r="E48" t="s">
        <v>89</v>
      </c>
      <c r="F48" t="s">
        <v>90</v>
      </c>
      <c r="G48" t="s">
        <v>91</v>
      </c>
      <c r="H48" t="s">
        <v>92</v>
      </c>
      <c r="I48" t="s">
        <v>80</v>
      </c>
      <c r="J48" t="s">
        <v>93</v>
      </c>
    </row>
    <row r="49" spans="1:16" x14ac:dyDescent="0.25">
      <c r="J49" t="s">
        <v>308</v>
      </c>
    </row>
    <row r="50" spans="1:16" x14ac:dyDescent="0.25">
      <c r="A50" t="s">
        <v>85</v>
      </c>
      <c r="C50">
        <v>693</v>
      </c>
      <c r="D50">
        <v>12</v>
      </c>
      <c r="F50">
        <v>4</v>
      </c>
      <c r="G50">
        <v>8</v>
      </c>
      <c r="H50">
        <v>202</v>
      </c>
    </row>
    <row r="52" spans="1:16" ht="31.5" x14ac:dyDescent="0.25">
      <c r="A52" s="383" t="s">
        <v>95</v>
      </c>
      <c r="B52" s="383"/>
      <c r="C52" s="383" t="s">
        <v>96</v>
      </c>
      <c r="D52" s="383" t="s">
        <v>97</v>
      </c>
      <c r="E52" s="383" t="s">
        <v>98</v>
      </c>
      <c r="F52" s="383" t="s">
        <v>99</v>
      </c>
      <c r="G52" s="383" t="s">
        <v>100</v>
      </c>
      <c r="H52" s="383" t="s">
        <v>101</v>
      </c>
      <c r="I52" s="383" t="s">
        <v>102</v>
      </c>
      <c r="J52" s="383" t="s">
        <v>103</v>
      </c>
      <c r="K52" s="383" t="s">
        <v>104</v>
      </c>
      <c r="L52" s="383" t="s">
        <v>106</v>
      </c>
      <c r="M52" s="383" t="s">
        <v>107</v>
      </c>
      <c r="N52" s="383" t="s">
        <v>108</v>
      </c>
      <c r="O52" s="383"/>
      <c r="P52" s="383"/>
    </row>
    <row r="53" spans="1:16" x14ac:dyDescent="0.25">
      <c r="A53" t="s">
        <v>113</v>
      </c>
      <c r="C53">
        <v>4</v>
      </c>
      <c r="E53">
        <v>154</v>
      </c>
      <c r="F53">
        <v>154</v>
      </c>
      <c r="G53">
        <v>919</v>
      </c>
      <c r="H53">
        <v>10</v>
      </c>
      <c r="I53">
        <v>0</v>
      </c>
      <c r="J53">
        <v>164</v>
      </c>
      <c r="K53">
        <v>0</v>
      </c>
      <c r="L53">
        <v>387</v>
      </c>
      <c r="M53">
        <v>777</v>
      </c>
      <c r="N53">
        <v>1792</v>
      </c>
    </row>
    <row r="54" spans="1:16" x14ac:dyDescent="0.25">
      <c r="A54" t="s">
        <v>85</v>
      </c>
    </row>
    <row r="56" spans="1:16" x14ac:dyDescent="0.25">
      <c r="A56" t="s">
        <v>109</v>
      </c>
      <c r="C56" t="s">
        <v>110</v>
      </c>
      <c r="D56" t="s">
        <v>111</v>
      </c>
      <c r="N56" t="s">
        <v>112</v>
      </c>
    </row>
    <row r="57" spans="1:16" x14ac:dyDescent="0.25">
      <c r="A57" t="s">
        <v>113</v>
      </c>
      <c r="C57">
        <v>0</v>
      </c>
    </row>
    <row r="58" spans="1:16" x14ac:dyDescent="0.25">
      <c r="A58" t="s">
        <v>85</v>
      </c>
      <c r="C58">
        <v>0</v>
      </c>
    </row>
    <row r="59" spans="1:16" x14ac:dyDescent="0.25">
      <c r="A59" t="s">
        <v>114</v>
      </c>
    </row>
    <row r="60" spans="1:16" x14ac:dyDescent="0.25">
      <c r="M60" t="s">
        <v>115</v>
      </c>
      <c r="N60">
        <v>1471</v>
      </c>
    </row>
    <row r="61" spans="1:16" x14ac:dyDescent="0.25">
      <c r="A61" t="s">
        <v>480</v>
      </c>
    </row>
    <row r="63" spans="1:16" x14ac:dyDescent="0.25">
      <c r="C63" t="s">
        <v>116</v>
      </c>
      <c r="D63" t="s">
        <v>117</v>
      </c>
      <c r="E63" t="s">
        <v>118</v>
      </c>
      <c r="F63" t="s">
        <v>119</v>
      </c>
      <c r="G63" t="s">
        <v>92</v>
      </c>
      <c r="H63" t="s">
        <v>309</v>
      </c>
      <c r="I63" t="s">
        <v>80</v>
      </c>
    </row>
    <row r="64" spans="1:16" x14ac:dyDescent="0.25">
      <c r="C64" s="384"/>
      <c r="D64" s="384"/>
      <c r="E64" s="384"/>
      <c r="F64" s="384"/>
      <c r="G64" s="384"/>
      <c r="H64" s="384"/>
      <c r="I64" s="384"/>
    </row>
    <row r="65" spans="1:9" x14ac:dyDescent="0.25">
      <c r="A65" t="s">
        <v>85</v>
      </c>
      <c r="C65" s="384">
        <v>4977.5</v>
      </c>
      <c r="D65" s="384">
        <v>6730</v>
      </c>
      <c r="E65" s="384">
        <v>2540</v>
      </c>
      <c r="F65" s="384">
        <v>9725.5</v>
      </c>
      <c r="G65" s="384">
        <v>3300</v>
      </c>
      <c r="H65" s="384">
        <v>2727</v>
      </c>
      <c r="I65" s="384">
        <f>C65+D65+E65+F65+G65+H65</f>
        <v>30000</v>
      </c>
    </row>
    <row r="67" spans="1:9" x14ac:dyDescent="0.25">
      <c r="C67" t="s">
        <v>120</v>
      </c>
      <c r="D67" t="s">
        <v>121</v>
      </c>
      <c r="E67" t="s">
        <v>80</v>
      </c>
    </row>
    <row r="68" spans="1:9" x14ac:dyDescent="0.25">
      <c r="G68" t="s">
        <v>122</v>
      </c>
    </row>
    <row r="69" spans="1:9" x14ac:dyDescent="0.25">
      <c r="A69" t="s">
        <v>80</v>
      </c>
      <c r="C69" s="384"/>
      <c r="D69" s="384"/>
      <c r="E69" s="384"/>
    </row>
    <row r="71" spans="1:9" x14ac:dyDescent="0.25">
      <c r="A71" t="s">
        <v>482</v>
      </c>
    </row>
    <row r="73" spans="1:9" x14ac:dyDescent="0.25">
      <c r="D73" t="s">
        <v>125</v>
      </c>
      <c r="E73" t="s">
        <v>126</v>
      </c>
      <c r="F73" t="s">
        <v>127</v>
      </c>
      <c r="G73" t="s">
        <v>128</v>
      </c>
      <c r="H73" t="s">
        <v>129</v>
      </c>
      <c r="I73" t="s">
        <v>85</v>
      </c>
    </row>
    <row r="74" spans="1:9" x14ac:dyDescent="0.25">
      <c r="C74" t="s">
        <v>130</v>
      </c>
      <c r="D74">
        <v>0.5</v>
      </c>
      <c r="G74">
        <v>0.25</v>
      </c>
      <c r="I74">
        <v>0.75</v>
      </c>
    </row>
    <row r="75" spans="1:9" x14ac:dyDescent="0.25">
      <c r="C75" t="s">
        <v>131</v>
      </c>
      <c r="D75">
        <v>0.5</v>
      </c>
      <c r="E75">
        <v>0.25</v>
      </c>
      <c r="G75">
        <v>0.25</v>
      </c>
      <c r="H75">
        <v>0.25</v>
      </c>
      <c r="I75">
        <v>1.25</v>
      </c>
    </row>
    <row r="77" spans="1:9" x14ac:dyDescent="0.25">
      <c r="A77" t="s">
        <v>132</v>
      </c>
    </row>
    <row r="78" spans="1:9" x14ac:dyDescent="0.25">
      <c r="A78" t="s">
        <v>483</v>
      </c>
    </row>
    <row r="79" spans="1:9" x14ac:dyDescent="0.25">
      <c r="A79" t="s">
        <v>911</v>
      </c>
    </row>
    <row r="80" spans="1:9" x14ac:dyDescent="0.25">
      <c r="A80" t="s">
        <v>912</v>
      </c>
    </row>
    <row r="112" ht="15" customHeight="1" x14ac:dyDescent="0.25"/>
    <row r="113" ht="18" customHeight="1" x14ac:dyDescent="0.25"/>
  </sheetData>
  <mergeCells count="3">
    <mergeCell ref="B19:G19"/>
    <mergeCell ref="B20:G20"/>
    <mergeCell ref="B21:G21"/>
  </mergeCells>
  <pageMargins left="0.75" right="0.75" top="1" bottom="1" header="0.5" footer="0.5"/>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0"/>
  <sheetViews>
    <sheetView workbookViewId="0">
      <selection activeCell="B12" sqref="B12:F12"/>
    </sheetView>
  </sheetViews>
  <sheetFormatPr defaultColWidth="11" defaultRowHeight="15.75" x14ac:dyDescent="0.25"/>
  <cols>
    <col min="1" max="6" width="15.625" customWidth="1"/>
    <col min="7" max="7" width="21.625" customWidth="1"/>
    <col min="8" max="9" width="15.625" customWidth="1"/>
    <col min="10" max="10" width="17.625" customWidth="1"/>
    <col min="11" max="13" width="15.625" customWidth="1"/>
    <col min="14" max="14" width="15.875" customWidth="1"/>
    <col min="15" max="15" width="15.625" customWidth="1"/>
  </cols>
  <sheetData>
    <row r="1" spans="1:18" ht="19.5" thickTop="1" thickBot="1" x14ac:dyDescent="0.3">
      <c r="A1" s="15" t="s">
        <v>48</v>
      </c>
      <c r="B1" s="545" t="s">
        <v>319</v>
      </c>
      <c r="C1" s="546"/>
      <c r="D1" s="547"/>
      <c r="E1" s="16"/>
      <c r="F1" s="16"/>
      <c r="G1" s="16"/>
      <c r="H1" s="16"/>
      <c r="I1" s="16"/>
      <c r="J1" s="16"/>
      <c r="K1" s="16"/>
      <c r="L1" s="16"/>
      <c r="M1" s="16"/>
      <c r="N1" s="16"/>
      <c r="O1" s="16"/>
      <c r="P1" s="16"/>
      <c r="Q1" s="16"/>
      <c r="R1" s="16"/>
    </row>
    <row r="2" spans="1:18" ht="19.5" thickTop="1" thickBot="1" x14ac:dyDescent="0.3">
      <c r="A2" s="545" t="s">
        <v>320</v>
      </c>
      <c r="B2" s="546"/>
      <c r="C2" s="546"/>
      <c r="D2" s="547"/>
      <c r="E2" s="16"/>
      <c r="F2" s="16"/>
      <c r="G2" s="16"/>
      <c r="H2" s="16"/>
      <c r="I2" s="16"/>
      <c r="J2" s="16"/>
      <c r="K2" s="16"/>
      <c r="L2" s="16"/>
      <c r="M2" s="16"/>
      <c r="N2" s="16"/>
      <c r="O2" s="16"/>
      <c r="P2" s="16"/>
      <c r="Q2" s="16"/>
      <c r="R2" s="16"/>
    </row>
    <row r="3" spans="1:18" ht="19.5" thickTop="1" x14ac:dyDescent="0.25">
      <c r="A3" s="17" t="s">
        <v>49</v>
      </c>
      <c r="B3" s="16"/>
      <c r="C3" s="16"/>
      <c r="D3" s="16"/>
      <c r="E3" s="16"/>
      <c r="F3" s="16"/>
      <c r="G3" s="16"/>
      <c r="H3" s="16"/>
      <c r="I3" s="16"/>
      <c r="J3" s="16"/>
      <c r="K3" s="16"/>
      <c r="L3" s="16"/>
      <c r="M3" s="16"/>
      <c r="N3" s="16"/>
      <c r="O3" s="16"/>
      <c r="P3" s="16"/>
      <c r="Q3" s="16"/>
      <c r="R3" s="16"/>
    </row>
    <row r="4" spans="1:18" ht="18" x14ac:dyDescent="0.25">
      <c r="A4" s="548" t="s">
        <v>50</v>
      </c>
      <c r="B4" s="548"/>
      <c r="C4" s="549"/>
      <c r="D4" s="549"/>
      <c r="E4" s="549"/>
      <c r="F4" s="549"/>
      <c r="G4" s="549"/>
      <c r="H4" s="549"/>
      <c r="I4" s="549"/>
      <c r="J4" s="549"/>
      <c r="K4" s="549"/>
      <c r="L4" s="549"/>
      <c r="M4" s="549"/>
      <c r="N4" s="549"/>
      <c r="O4" s="549"/>
      <c r="P4" s="16"/>
      <c r="Q4" s="16"/>
      <c r="R4" s="16"/>
    </row>
    <row r="5" spans="1:18" ht="18" x14ac:dyDescent="0.25">
      <c r="A5" s="548" t="s">
        <v>486</v>
      </c>
      <c r="B5" s="548"/>
      <c r="C5" s="549"/>
      <c r="D5" s="549"/>
      <c r="E5" s="549"/>
      <c r="F5" s="549"/>
      <c r="G5" s="549"/>
      <c r="H5" s="549"/>
      <c r="I5" s="549"/>
      <c r="J5" s="549"/>
      <c r="K5" s="549"/>
      <c r="L5" s="549"/>
      <c r="M5" s="549"/>
      <c r="N5" s="549"/>
      <c r="O5" s="549"/>
      <c r="P5" s="16"/>
      <c r="Q5" s="16"/>
      <c r="R5" s="16"/>
    </row>
    <row r="6" spans="1:18" x14ac:dyDescent="0.25">
      <c r="K6" s="18"/>
      <c r="N6" s="18"/>
      <c r="P6" s="16"/>
      <c r="Q6" s="16"/>
      <c r="R6" s="16"/>
    </row>
    <row r="7" spans="1:18" ht="16.5" thickBot="1" x14ac:dyDescent="0.3">
      <c r="A7" s="615" t="s">
        <v>487</v>
      </c>
      <c r="B7" s="616"/>
      <c r="C7" s="616"/>
      <c r="D7" s="616"/>
      <c r="E7" s="616"/>
      <c r="F7" s="616"/>
      <c r="G7" s="616"/>
      <c r="H7" s="616"/>
      <c r="I7" s="616"/>
      <c r="J7" s="21"/>
      <c r="K7" s="21"/>
      <c r="L7" s="21"/>
      <c r="M7" s="21"/>
      <c r="N7" s="349"/>
      <c r="O7" s="349"/>
      <c r="P7" s="386"/>
      <c r="Q7" s="386"/>
      <c r="R7" s="386"/>
    </row>
    <row r="8" spans="1:18" ht="17.25" thickTop="1" thickBot="1" x14ac:dyDescent="0.3">
      <c r="A8" s="19" t="s">
        <v>51</v>
      </c>
      <c r="B8" s="19"/>
      <c r="C8" s="19"/>
      <c r="D8" s="22"/>
      <c r="E8" s="22"/>
      <c r="F8" s="19"/>
      <c r="G8" s="23"/>
      <c r="H8" s="24"/>
      <c r="I8" s="25"/>
      <c r="J8" s="26"/>
      <c r="K8" s="26"/>
      <c r="L8" s="26"/>
      <c r="M8" s="26"/>
      <c r="N8" s="27"/>
      <c r="O8" s="28"/>
      <c r="P8" s="386"/>
      <c r="Q8" s="386"/>
      <c r="R8" s="386"/>
    </row>
    <row r="9" spans="1:18" ht="130.5" thickTop="1" thickBot="1" x14ac:dyDescent="0.3">
      <c r="A9" s="355" t="s">
        <v>52</v>
      </c>
      <c r="B9" s="161" t="s">
        <v>53</v>
      </c>
      <c r="C9" s="30"/>
      <c r="D9" s="162"/>
      <c r="E9" s="162"/>
      <c r="F9" s="162"/>
      <c r="G9" s="163"/>
      <c r="H9" s="507" t="s">
        <v>54</v>
      </c>
      <c r="I9" s="507"/>
      <c r="J9" s="508"/>
      <c r="K9" s="508" t="s">
        <v>55</v>
      </c>
      <c r="L9" s="508"/>
      <c r="M9" s="356" t="s">
        <v>56</v>
      </c>
      <c r="N9" s="33" t="s">
        <v>57</v>
      </c>
      <c r="O9" s="34" t="s">
        <v>136</v>
      </c>
      <c r="P9" s="386"/>
      <c r="Q9" s="386"/>
      <c r="R9" s="386"/>
    </row>
    <row r="10" spans="1:18" ht="16.5" thickTop="1" x14ac:dyDescent="0.25">
      <c r="A10" s="62">
        <v>42642</v>
      </c>
      <c r="B10" s="617" t="s">
        <v>488</v>
      </c>
      <c r="C10" s="618"/>
      <c r="D10" s="618"/>
      <c r="E10" s="618"/>
      <c r="F10" s="618"/>
      <c r="G10" s="619"/>
      <c r="H10" s="620" t="s">
        <v>489</v>
      </c>
      <c r="I10" s="621"/>
      <c r="J10" s="622"/>
      <c r="K10" s="623" t="s">
        <v>490</v>
      </c>
      <c r="L10" s="624"/>
      <c r="M10" s="260">
        <v>10</v>
      </c>
      <c r="N10" s="38" t="s">
        <v>491</v>
      </c>
      <c r="O10" s="261" t="s">
        <v>141</v>
      </c>
      <c r="P10" s="18"/>
      <c r="Q10" s="18"/>
      <c r="R10" s="18"/>
    </row>
    <row r="11" spans="1:18" ht="16.5" thickBot="1" x14ac:dyDescent="0.3">
      <c r="A11" s="35">
        <v>42660</v>
      </c>
      <c r="B11" s="625" t="s">
        <v>492</v>
      </c>
      <c r="C11" s="626"/>
      <c r="D11" s="626"/>
      <c r="E11" s="626"/>
      <c r="F11" s="626"/>
      <c r="G11" s="627"/>
      <c r="H11" s="605" t="s">
        <v>493</v>
      </c>
      <c r="I11" s="606"/>
      <c r="J11" s="607"/>
      <c r="K11" s="608" t="s">
        <v>490</v>
      </c>
      <c r="L11" s="609"/>
      <c r="M11" s="37"/>
      <c r="N11" s="37" t="s">
        <v>494</v>
      </c>
      <c r="O11" s="259" t="s">
        <v>141</v>
      </c>
      <c r="P11" s="18"/>
      <c r="Q11" s="18"/>
      <c r="R11" s="18"/>
    </row>
    <row r="12" spans="1:18" ht="16.5" thickTop="1" x14ac:dyDescent="0.25">
      <c r="A12" s="279">
        <v>42670</v>
      </c>
      <c r="B12" s="605" t="s">
        <v>495</v>
      </c>
      <c r="C12" s="606"/>
      <c r="D12" s="606"/>
      <c r="E12" s="606"/>
      <c r="F12" s="607"/>
      <c r="G12" s="387"/>
      <c r="H12" s="621" t="s">
        <v>496</v>
      </c>
      <c r="I12" s="621"/>
      <c r="J12" s="622"/>
      <c r="K12" s="628" t="s">
        <v>497</v>
      </c>
      <c r="L12" s="629"/>
      <c r="M12" s="260">
        <v>121</v>
      </c>
      <c r="N12" s="38" t="s">
        <v>59</v>
      </c>
      <c r="O12" s="261" t="s">
        <v>141</v>
      </c>
      <c r="P12" s="388"/>
      <c r="Q12" s="18"/>
      <c r="R12" s="18"/>
    </row>
    <row r="13" spans="1:18" ht="15" customHeight="1" x14ac:dyDescent="0.25">
      <c r="A13" s="35"/>
      <c r="B13" s="612"/>
      <c r="C13" s="612"/>
      <c r="D13" s="612"/>
      <c r="E13" s="612"/>
      <c r="F13" s="612"/>
      <c r="G13" s="612"/>
      <c r="H13" s="613"/>
      <c r="I13" s="613"/>
      <c r="J13" s="614"/>
      <c r="K13" s="504"/>
      <c r="L13" s="506"/>
      <c r="M13" s="259"/>
      <c r="N13" s="37"/>
      <c r="O13" s="259"/>
      <c r="P13" s="18"/>
      <c r="Q13" s="18"/>
      <c r="R13" s="18"/>
    </row>
    <row r="14" spans="1:18" x14ac:dyDescent="0.25">
      <c r="A14" s="35"/>
      <c r="B14" s="262"/>
      <c r="C14" s="263"/>
      <c r="D14" s="263"/>
      <c r="E14" s="342"/>
      <c r="F14" s="342"/>
      <c r="G14" s="342"/>
      <c r="H14" s="504"/>
      <c r="I14" s="505"/>
      <c r="J14" s="506"/>
      <c r="K14" s="504"/>
      <c r="L14" s="506"/>
      <c r="M14" s="37"/>
      <c r="N14" s="37"/>
      <c r="O14" s="259"/>
      <c r="P14" s="18"/>
      <c r="Q14" s="18"/>
      <c r="R14" s="18"/>
    </row>
    <row r="15" spans="1:18" x14ac:dyDescent="0.25">
      <c r="A15" s="35"/>
      <c r="B15" s="376"/>
      <c r="C15" s="169"/>
      <c r="D15" s="169"/>
      <c r="E15" s="169"/>
      <c r="F15" s="169"/>
      <c r="G15" s="169"/>
      <c r="H15" s="504"/>
      <c r="I15" s="505"/>
      <c r="J15" s="506"/>
      <c r="K15" s="504"/>
      <c r="L15" s="506"/>
      <c r="M15" s="37"/>
      <c r="N15" s="37"/>
      <c r="O15" s="259"/>
      <c r="P15" s="18"/>
      <c r="Q15" s="18"/>
      <c r="R15" s="18"/>
    </row>
    <row r="16" spans="1:18" x14ac:dyDescent="0.25">
      <c r="A16" s="35"/>
      <c r="B16" s="376"/>
      <c r="C16" s="169"/>
      <c r="D16" s="169"/>
      <c r="E16" s="169"/>
      <c r="F16" s="169"/>
      <c r="G16" s="169"/>
      <c r="H16" s="504"/>
      <c r="I16" s="505"/>
      <c r="J16" s="506"/>
      <c r="K16" s="504"/>
      <c r="L16" s="506"/>
      <c r="M16" s="37"/>
      <c r="N16" s="37"/>
      <c r="O16" s="259"/>
      <c r="P16" s="18"/>
      <c r="Q16" s="18"/>
      <c r="R16" s="18"/>
    </row>
    <row r="17" spans="1:18" x14ac:dyDescent="0.25">
      <c r="A17" s="35"/>
      <c r="B17" s="630"/>
      <c r="C17" s="631"/>
      <c r="D17" s="631"/>
      <c r="E17" s="631"/>
      <c r="F17" s="631"/>
      <c r="G17" s="632"/>
      <c r="H17" s="504"/>
      <c r="I17" s="505"/>
      <c r="J17" s="506"/>
      <c r="K17" s="504"/>
      <c r="L17" s="506"/>
      <c r="M17" s="37"/>
      <c r="N17" s="37"/>
      <c r="O17" s="259"/>
      <c r="P17" s="18"/>
      <c r="Q17" s="18"/>
      <c r="R17" s="18"/>
    </row>
    <row r="18" spans="1:18" x14ac:dyDescent="0.25">
      <c r="A18" s="243"/>
      <c r="B18" s="243"/>
      <c r="C18" s="243"/>
      <c r="D18" s="243"/>
      <c r="E18" s="243"/>
      <c r="F18" s="243"/>
      <c r="G18" s="243"/>
      <c r="H18" s="389"/>
      <c r="I18" s="389"/>
      <c r="J18" s="389"/>
      <c r="K18" s="389"/>
      <c r="L18" s="389"/>
      <c r="M18" s="37"/>
      <c r="N18" s="37"/>
      <c r="O18" s="336"/>
      <c r="P18" s="18"/>
      <c r="Q18" s="18"/>
      <c r="R18" s="18"/>
    </row>
    <row r="19" spans="1:18" x14ac:dyDescent="0.25">
      <c r="A19" s="42" t="s">
        <v>62</v>
      </c>
      <c r="B19" s="43"/>
      <c r="C19" s="43"/>
      <c r="D19" s="43"/>
      <c r="E19" s="43"/>
      <c r="F19" s="43"/>
      <c r="G19" s="43"/>
      <c r="H19" s="43"/>
      <c r="I19" s="43"/>
      <c r="J19" s="43"/>
      <c r="K19" s="349"/>
      <c r="L19" s="349"/>
      <c r="M19" s="44">
        <f>SUMIF(O10:O17, "N", M10:M17)</f>
        <v>131</v>
      </c>
      <c r="N19" s="522" t="s">
        <v>63</v>
      </c>
      <c r="O19" s="523"/>
      <c r="P19" s="386"/>
      <c r="Q19" s="18"/>
      <c r="R19" s="18"/>
    </row>
    <row r="20" spans="1:18" x14ac:dyDescent="0.25">
      <c r="A20" s="45"/>
      <c r="B20" s="45"/>
      <c r="C20" s="45"/>
      <c r="D20" s="45"/>
      <c r="E20" s="45"/>
      <c r="F20" s="45"/>
      <c r="G20" s="45"/>
      <c r="H20" s="45"/>
      <c r="I20" s="45"/>
      <c r="J20" s="45"/>
      <c r="K20" s="45"/>
      <c r="L20" s="45"/>
      <c r="M20" s="44">
        <f>COUNTIF(O10:O17, "N")</f>
        <v>3</v>
      </c>
      <c r="N20" s="522" t="s">
        <v>64</v>
      </c>
      <c r="O20" s="523"/>
      <c r="P20" s="18"/>
      <c r="Q20" s="18"/>
      <c r="R20" s="18"/>
    </row>
    <row r="21" spans="1:18" x14ac:dyDescent="0.25">
      <c r="A21" s="46"/>
      <c r="B21" s="46"/>
      <c r="C21" s="46"/>
      <c r="D21" s="46"/>
      <c r="E21" s="46"/>
      <c r="F21" s="46"/>
      <c r="G21" s="46"/>
      <c r="H21" s="46"/>
      <c r="I21" s="46"/>
      <c r="J21" s="46"/>
      <c r="K21" s="46"/>
      <c r="L21" s="46"/>
      <c r="M21" s="44">
        <f>SUMIF(O10:O17, "Y", M10:M17)</f>
        <v>0</v>
      </c>
      <c r="N21" s="522" t="s">
        <v>65</v>
      </c>
      <c r="O21" s="523"/>
      <c r="P21" s="390"/>
      <c r="Q21" s="390"/>
      <c r="R21" s="390"/>
    </row>
    <row r="22" spans="1:18" x14ac:dyDescent="0.25">
      <c r="A22" s="46"/>
      <c r="B22" s="46"/>
      <c r="C22" s="46"/>
      <c r="D22" s="46"/>
      <c r="E22" s="46"/>
      <c r="F22" s="46"/>
      <c r="G22" s="46"/>
      <c r="H22" s="46"/>
      <c r="I22" s="46"/>
      <c r="J22" s="46"/>
      <c r="K22" s="46"/>
      <c r="L22" s="46"/>
      <c r="M22" s="44">
        <f>COUNTIF(O10:O17, "Y")</f>
        <v>0</v>
      </c>
      <c r="N22" s="522" t="s">
        <v>66</v>
      </c>
      <c r="O22" s="523"/>
      <c r="P22" s="390"/>
      <c r="Q22" s="390"/>
      <c r="R22" s="390"/>
    </row>
    <row r="23" spans="1:18" x14ac:dyDescent="0.25">
      <c r="A23" s="46"/>
      <c r="B23" s="46"/>
      <c r="C23" s="46"/>
      <c r="D23" s="46"/>
      <c r="E23" s="46"/>
      <c r="F23" s="46"/>
      <c r="G23" s="46"/>
      <c r="H23" s="46"/>
      <c r="I23" s="46"/>
      <c r="J23" s="46"/>
      <c r="K23" s="46"/>
      <c r="L23" s="46"/>
      <c r="M23" s="44">
        <f>SUM(M19,M21)</f>
        <v>131</v>
      </c>
      <c r="N23" s="522" t="s">
        <v>67</v>
      </c>
      <c r="O23" s="523"/>
      <c r="P23" s="390"/>
      <c r="Q23" s="390"/>
      <c r="R23" s="390"/>
    </row>
    <row r="24" spans="1:18" x14ac:dyDescent="0.25">
      <c r="A24" s="46"/>
      <c r="B24" s="46"/>
      <c r="C24" s="46"/>
      <c r="D24" s="46"/>
      <c r="E24" s="46"/>
      <c r="F24" s="46"/>
      <c r="G24" s="46"/>
      <c r="H24" s="46"/>
      <c r="I24" s="46"/>
      <c r="J24" s="46"/>
      <c r="K24" s="47"/>
      <c r="L24" s="46"/>
      <c r="M24" s="48">
        <f>SUM(M20,M22)</f>
        <v>3</v>
      </c>
      <c r="N24" s="524" t="s">
        <v>68</v>
      </c>
      <c r="O24" s="525"/>
      <c r="P24" s="390"/>
      <c r="Q24" s="390"/>
      <c r="R24" s="390"/>
    </row>
    <row r="25" spans="1:18" ht="16.5" thickBot="1" x14ac:dyDescent="0.3">
      <c r="A25" s="633" t="s">
        <v>498</v>
      </c>
      <c r="B25" s="634"/>
      <c r="C25" s="634"/>
      <c r="D25" s="634"/>
      <c r="E25" s="634"/>
      <c r="F25" s="634"/>
      <c r="G25" s="635"/>
      <c r="H25" s="21"/>
      <c r="I25" s="21"/>
      <c r="J25" s="21"/>
      <c r="K25" s="21"/>
      <c r="L25" s="21"/>
      <c r="M25" s="52"/>
      <c r="N25" s="516"/>
      <c r="O25" s="517"/>
      <c r="P25" s="386"/>
      <c r="Q25" s="386"/>
      <c r="R25" s="386"/>
    </row>
    <row r="26" spans="1:18" ht="16.5" thickBot="1" x14ac:dyDescent="0.3">
      <c r="A26" s="59"/>
      <c r="B26" s="345"/>
      <c r="C26" s="264"/>
      <c r="D26" s="345"/>
      <c r="E26" s="345"/>
      <c r="F26" s="345"/>
      <c r="G26" s="345"/>
      <c r="H26" s="26"/>
      <c r="I26" s="21"/>
      <c r="J26" s="21"/>
      <c r="K26" s="21"/>
      <c r="L26" s="21"/>
      <c r="M26" s="60"/>
      <c r="N26" s="518"/>
      <c r="O26" s="519"/>
      <c r="P26" s="386"/>
      <c r="Q26" s="386"/>
      <c r="R26" s="386"/>
    </row>
    <row r="27" spans="1:18" ht="16.5" thickBot="1" x14ac:dyDescent="0.3">
      <c r="A27" s="53" t="s">
        <v>52</v>
      </c>
      <c r="B27" s="520" t="s">
        <v>69</v>
      </c>
      <c r="C27" s="520"/>
      <c r="D27" s="520"/>
      <c r="E27" s="520"/>
      <c r="F27" s="520"/>
      <c r="G27" s="520"/>
      <c r="H27" s="520"/>
      <c r="I27" s="520"/>
      <c r="J27" s="520"/>
      <c r="K27" s="520"/>
      <c r="L27" s="520"/>
      <c r="M27" s="520"/>
      <c r="N27" s="520"/>
      <c r="O27" s="521"/>
      <c r="P27" s="386"/>
      <c r="Q27" s="386"/>
      <c r="R27" s="386"/>
    </row>
    <row r="28" spans="1:18" x14ac:dyDescent="0.25">
      <c r="A28" s="62" t="s">
        <v>70</v>
      </c>
      <c r="B28" s="526"/>
      <c r="C28" s="527"/>
      <c r="D28" s="527"/>
      <c r="E28" s="527"/>
      <c r="F28" s="527"/>
      <c r="G28" s="527"/>
      <c r="H28" s="527"/>
      <c r="I28" s="527"/>
      <c r="J28" s="527"/>
      <c r="K28" s="527"/>
      <c r="L28" s="527"/>
      <c r="M28" s="527"/>
      <c r="N28" s="527"/>
      <c r="O28" s="527"/>
      <c r="P28" s="388"/>
      <c r="Q28" s="18"/>
      <c r="R28" s="18"/>
    </row>
    <row r="29" spans="1:18" ht="16.5" thickBot="1" x14ac:dyDescent="0.3">
      <c r="A29" s="45"/>
      <c r="B29" s="45"/>
      <c r="C29" s="45"/>
      <c r="D29" s="45"/>
      <c r="E29" s="45"/>
      <c r="F29" s="45"/>
      <c r="G29" s="45"/>
      <c r="H29" s="45"/>
      <c r="I29" s="45"/>
      <c r="J29" s="45"/>
      <c r="K29" s="45"/>
      <c r="L29" s="45"/>
      <c r="M29" s="44">
        <f>COUNT(A28:A28)</f>
        <v>0</v>
      </c>
      <c r="N29" s="528" t="s">
        <v>71</v>
      </c>
      <c r="O29" s="529"/>
      <c r="P29" s="16"/>
      <c r="Q29" s="16"/>
      <c r="R29" s="16"/>
    </row>
    <row r="30" spans="1:18" ht="16.5" thickBot="1" x14ac:dyDescent="0.3">
      <c r="A30" s="636" t="s">
        <v>499</v>
      </c>
      <c r="B30" s="600"/>
      <c r="C30" s="600"/>
      <c r="D30" s="600"/>
      <c r="E30" s="600"/>
      <c r="F30" s="600"/>
      <c r="G30" s="600"/>
      <c r="H30" s="600"/>
      <c r="I30" s="600"/>
      <c r="J30" s="600"/>
      <c r="K30" s="600"/>
      <c r="L30" s="601"/>
      <c r="M30" s="66"/>
      <c r="N30" s="21"/>
      <c r="O30" s="21"/>
      <c r="P30" s="18"/>
      <c r="Q30" s="16"/>
      <c r="R30" s="16"/>
    </row>
    <row r="31" spans="1:18" ht="16.5" thickBot="1" x14ac:dyDescent="0.3">
      <c r="A31" s="347"/>
      <c r="B31" s="361"/>
      <c r="C31" s="361"/>
      <c r="D31" s="361"/>
      <c r="E31" s="361"/>
      <c r="F31" s="361"/>
      <c r="G31" s="361"/>
      <c r="H31" s="361"/>
      <c r="I31" s="361"/>
      <c r="J31" s="361"/>
      <c r="K31" s="361"/>
      <c r="L31" s="361"/>
      <c r="M31" s="26"/>
      <c r="N31" s="26"/>
      <c r="O31" s="26"/>
      <c r="P31" s="18"/>
      <c r="Q31" s="16"/>
      <c r="R31" s="16"/>
    </row>
    <row r="32" spans="1:18" ht="16.5" thickBot="1" x14ac:dyDescent="0.3">
      <c r="A32" s="53" t="s">
        <v>52</v>
      </c>
      <c r="B32" s="530" t="s">
        <v>53</v>
      </c>
      <c r="C32" s="531"/>
      <c r="D32" s="531"/>
      <c r="E32" s="531"/>
      <c r="F32" s="531"/>
      <c r="G32" s="531"/>
      <c r="H32" s="531"/>
      <c r="I32" s="531"/>
      <c r="J32" s="531"/>
      <c r="K32" s="532"/>
      <c r="L32" s="533" t="s">
        <v>72</v>
      </c>
      <c r="M32" s="531"/>
      <c r="N32" s="531"/>
      <c r="O32" s="532"/>
      <c r="P32" s="391"/>
      <c r="Q32" s="16"/>
      <c r="R32" s="16"/>
    </row>
    <row r="33" spans="1:18" x14ac:dyDescent="0.25">
      <c r="A33" s="62">
        <v>42423</v>
      </c>
      <c r="B33" s="526" t="s">
        <v>321</v>
      </c>
      <c r="C33" s="527"/>
      <c r="D33" s="527"/>
      <c r="E33" s="527"/>
      <c r="F33" s="527"/>
      <c r="G33" s="527"/>
      <c r="H33" s="527"/>
      <c r="I33" s="527"/>
      <c r="J33" s="527"/>
      <c r="K33" s="638"/>
      <c r="L33" s="639" t="s">
        <v>322</v>
      </c>
      <c r="M33" s="640"/>
      <c r="N33" s="640"/>
      <c r="O33" s="641"/>
      <c r="P33" s="16"/>
      <c r="Q33" s="16"/>
      <c r="R33" s="16"/>
    </row>
    <row r="34" spans="1:18" x14ac:dyDescent="0.25">
      <c r="A34" s="35">
        <v>42437</v>
      </c>
      <c r="B34" s="498" t="s">
        <v>323</v>
      </c>
      <c r="C34" s="499"/>
      <c r="D34" s="499"/>
      <c r="E34" s="499"/>
      <c r="F34" s="499"/>
      <c r="G34" s="499"/>
      <c r="H34" s="499"/>
      <c r="I34" s="499"/>
      <c r="J34" s="499"/>
      <c r="K34" s="637"/>
      <c r="L34" s="504" t="s">
        <v>324</v>
      </c>
      <c r="M34" s="505"/>
      <c r="N34" s="505"/>
      <c r="O34" s="506"/>
      <c r="P34" s="16"/>
      <c r="Q34" s="16"/>
      <c r="R34" s="16"/>
    </row>
    <row r="35" spans="1:18" x14ac:dyDescent="0.25">
      <c r="A35" s="35">
        <v>42668</v>
      </c>
      <c r="B35" s="498" t="s">
        <v>500</v>
      </c>
      <c r="C35" s="499"/>
      <c r="D35" s="499"/>
      <c r="E35" s="499"/>
      <c r="F35" s="499"/>
      <c r="G35" s="499"/>
      <c r="H35" s="499"/>
      <c r="I35" s="499"/>
      <c r="J35" s="499"/>
      <c r="K35" s="637"/>
      <c r="L35" s="504" t="s">
        <v>501</v>
      </c>
      <c r="M35" s="505"/>
      <c r="N35" s="505"/>
      <c r="O35" s="506"/>
      <c r="P35" s="16"/>
      <c r="Q35" s="16"/>
      <c r="R35" s="16"/>
    </row>
    <row r="36" spans="1:18" x14ac:dyDescent="0.25">
      <c r="A36" s="35"/>
      <c r="B36" s="498"/>
      <c r="C36" s="499"/>
      <c r="D36" s="499"/>
      <c r="E36" s="499"/>
      <c r="F36" s="499"/>
      <c r="G36" s="499"/>
      <c r="H36" s="499"/>
      <c r="I36" s="499"/>
      <c r="J36" s="499"/>
      <c r="K36" s="637"/>
      <c r="L36" s="504"/>
      <c r="M36" s="505"/>
      <c r="N36" s="505"/>
      <c r="O36" s="506"/>
      <c r="P36" s="16"/>
      <c r="Q36" s="16"/>
      <c r="R36" s="16"/>
    </row>
    <row r="37" spans="1:18" x14ac:dyDescent="0.25">
      <c r="A37" s="45"/>
      <c r="B37" s="45"/>
      <c r="C37" s="45"/>
      <c r="D37" s="45"/>
      <c r="E37" s="45"/>
      <c r="F37" s="45"/>
      <c r="G37" s="45"/>
      <c r="H37" s="45"/>
      <c r="I37" s="45"/>
      <c r="J37" s="45"/>
      <c r="K37" s="45"/>
      <c r="L37" s="45"/>
      <c r="M37" s="44">
        <f>COUNT(A33:A36)</f>
        <v>3</v>
      </c>
      <c r="N37" s="528" t="s">
        <v>74</v>
      </c>
      <c r="O37" s="534"/>
      <c r="P37" s="16"/>
      <c r="Q37" s="16"/>
      <c r="R37" s="16"/>
    </row>
    <row r="38" spans="1:18" x14ac:dyDescent="0.25">
      <c r="A38" s="46"/>
      <c r="B38" s="46"/>
      <c r="C38" s="46"/>
      <c r="D38" s="46"/>
      <c r="E38" s="46"/>
      <c r="F38" s="46"/>
      <c r="G38" s="46"/>
      <c r="H38" s="46"/>
      <c r="I38" s="46"/>
      <c r="J38" s="46"/>
      <c r="K38" s="46"/>
      <c r="L38" s="46"/>
      <c r="M38" s="46"/>
      <c r="N38" s="46"/>
      <c r="O38" s="46"/>
    </row>
    <row r="39" spans="1:18" ht="16.5" thickBot="1" x14ac:dyDescent="0.3">
      <c r="A39" s="45"/>
      <c r="B39" s="78"/>
      <c r="C39" s="45"/>
      <c r="D39" s="45"/>
      <c r="E39" s="45"/>
      <c r="F39" s="45"/>
      <c r="G39" s="45"/>
      <c r="H39" s="45"/>
      <c r="I39" s="45"/>
      <c r="J39" s="45"/>
      <c r="K39" s="45"/>
      <c r="L39" s="45"/>
      <c r="M39" s="45"/>
      <c r="N39" s="79"/>
      <c r="O39" s="79"/>
      <c r="P39" s="16"/>
      <c r="Q39" s="16"/>
      <c r="R39" s="16"/>
    </row>
    <row r="40" spans="1:18" ht="16.5" thickBot="1" x14ac:dyDescent="0.3">
      <c r="A40" s="642" t="s">
        <v>502</v>
      </c>
      <c r="B40" s="600"/>
      <c r="C40" s="600"/>
      <c r="D40" s="600"/>
      <c r="E40" s="600"/>
      <c r="F40" s="600"/>
      <c r="G40" s="600"/>
      <c r="H40" s="600"/>
      <c r="I40" s="600"/>
      <c r="J40" s="600"/>
      <c r="K40" s="600"/>
      <c r="L40" s="601"/>
      <c r="M40" s="82"/>
      <c r="N40" s="21"/>
      <c r="O40" s="21"/>
      <c r="P40" s="18"/>
      <c r="Q40" s="16"/>
      <c r="R40" s="16"/>
    </row>
    <row r="41" spans="1:18" ht="16.5" thickBot="1" x14ac:dyDescent="0.3">
      <c r="A41" s="83"/>
      <c r="B41" s="84"/>
      <c r="C41" s="21"/>
      <c r="D41" s="84"/>
      <c r="E41" s="21"/>
      <c r="F41" s="84"/>
      <c r="G41" s="84"/>
      <c r="H41" s="84"/>
      <c r="I41" s="84"/>
      <c r="J41" s="84"/>
      <c r="K41" s="84"/>
      <c r="L41" s="84"/>
      <c r="M41" s="21"/>
      <c r="N41" s="21"/>
      <c r="O41" s="21"/>
      <c r="P41" s="18"/>
      <c r="Q41" s="16"/>
      <c r="R41" s="16"/>
    </row>
    <row r="42" spans="1:18" ht="16.5" thickBot="1" x14ac:dyDescent="0.3">
      <c r="A42" s="85" t="s">
        <v>52</v>
      </c>
      <c r="B42" s="535" t="s">
        <v>69</v>
      </c>
      <c r="C42" s="531"/>
      <c r="D42" s="531"/>
      <c r="E42" s="531"/>
      <c r="F42" s="531"/>
      <c r="G42" s="531"/>
      <c r="H42" s="531"/>
      <c r="I42" s="531"/>
      <c r="J42" s="531"/>
      <c r="K42" s="531"/>
      <c r="L42" s="531"/>
      <c r="M42" s="531"/>
      <c r="N42" s="531"/>
      <c r="O42" s="532"/>
      <c r="P42" s="16"/>
      <c r="Q42" s="16"/>
      <c r="R42" s="16"/>
    </row>
    <row r="43" spans="1:18" x14ac:dyDescent="0.25">
      <c r="A43" s="62" t="s">
        <v>70</v>
      </c>
      <c r="B43" s="526"/>
      <c r="C43" s="527"/>
      <c r="D43" s="527"/>
      <c r="E43" s="527"/>
      <c r="F43" s="527"/>
      <c r="G43" s="527"/>
      <c r="H43" s="527"/>
      <c r="I43" s="527"/>
      <c r="J43" s="527"/>
      <c r="K43" s="527"/>
      <c r="L43" s="527"/>
      <c r="M43" s="527"/>
      <c r="N43" s="527"/>
      <c r="O43" s="638"/>
      <c r="P43" s="16"/>
      <c r="Q43" s="16"/>
      <c r="R43" s="16"/>
    </row>
    <row r="44" spans="1:18" x14ac:dyDescent="0.25">
      <c r="A44" s="392" t="s">
        <v>503</v>
      </c>
      <c r="B44" s="498" t="s">
        <v>504</v>
      </c>
      <c r="C44" s="499"/>
      <c r="D44" s="499"/>
      <c r="E44" s="499"/>
      <c r="F44" s="499"/>
      <c r="G44" s="499"/>
      <c r="H44" s="499"/>
      <c r="I44" s="499"/>
      <c r="J44" s="499"/>
      <c r="K44" s="499"/>
      <c r="L44" s="499"/>
      <c r="M44" s="499"/>
      <c r="N44" s="499"/>
      <c r="O44" s="500"/>
      <c r="P44" s="16"/>
      <c r="Q44" s="16"/>
      <c r="R44" s="16"/>
    </row>
    <row r="45" spans="1:18" x14ac:dyDescent="0.25">
      <c r="A45" s="392" t="s">
        <v>505</v>
      </c>
      <c r="B45" s="498" t="s">
        <v>506</v>
      </c>
      <c r="C45" s="499"/>
      <c r="D45" s="499"/>
      <c r="E45" s="499"/>
      <c r="F45" s="499"/>
      <c r="G45" s="499"/>
      <c r="H45" s="499"/>
      <c r="I45" s="499"/>
      <c r="J45" s="499"/>
      <c r="K45" s="499"/>
      <c r="L45" s="499"/>
      <c r="M45" s="499"/>
      <c r="N45" s="499"/>
      <c r="O45" s="500"/>
      <c r="P45" s="16"/>
      <c r="Q45" s="16"/>
      <c r="R45" s="16"/>
    </row>
    <row r="46" spans="1:18" x14ac:dyDescent="0.25">
      <c r="A46" s="35"/>
      <c r="B46" s="498"/>
      <c r="C46" s="499"/>
      <c r="D46" s="499"/>
      <c r="E46" s="499"/>
      <c r="F46" s="499"/>
      <c r="G46" s="499"/>
      <c r="H46" s="499"/>
      <c r="I46" s="499"/>
      <c r="J46" s="499"/>
      <c r="K46" s="499"/>
      <c r="L46" s="499"/>
      <c r="M46" s="499"/>
      <c r="N46" s="499"/>
      <c r="O46" s="637"/>
      <c r="P46" s="16"/>
      <c r="Q46" s="16"/>
      <c r="R46" s="16"/>
    </row>
    <row r="47" spans="1:18" x14ac:dyDescent="0.25">
      <c r="A47" s="35"/>
      <c r="B47" s="498"/>
      <c r="C47" s="499"/>
      <c r="D47" s="499"/>
      <c r="E47" s="499"/>
      <c r="F47" s="499"/>
      <c r="G47" s="499"/>
      <c r="H47" s="499"/>
      <c r="I47" s="499"/>
      <c r="J47" s="499"/>
      <c r="K47" s="499"/>
      <c r="L47" s="499"/>
      <c r="M47" s="499"/>
      <c r="N47" s="499"/>
      <c r="O47" s="637"/>
      <c r="P47" s="16"/>
      <c r="Q47" s="16"/>
      <c r="R47" s="16"/>
    </row>
    <row r="48" spans="1:18" x14ac:dyDescent="0.25">
      <c r="A48" s="45"/>
      <c r="B48" s="45"/>
      <c r="C48" s="45"/>
      <c r="D48" s="45"/>
      <c r="E48" s="45"/>
      <c r="F48" s="45"/>
      <c r="G48" s="45"/>
      <c r="H48" s="45"/>
      <c r="I48" s="45"/>
      <c r="J48" s="45"/>
      <c r="K48" s="45"/>
      <c r="L48" s="45"/>
      <c r="M48" s="44">
        <f>COUNT(A43:A47)</f>
        <v>0</v>
      </c>
      <c r="N48" s="528" t="s">
        <v>75</v>
      </c>
      <c r="O48" s="534"/>
      <c r="P48" s="16"/>
      <c r="Q48" s="16"/>
      <c r="R48" s="16"/>
    </row>
    <row r="49" spans="1:18" x14ac:dyDescent="0.25">
      <c r="A49" s="45"/>
      <c r="B49" s="45"/>
      <c r="C49" s="45"/>
      <c r="D49" s="45"/>
      <c r="E49" s="45"/>
      <c r="F49" s="45"/>
      <c r="G49" s="45"/>
      <c r="H49" s="45"/>
      <c r="I49" s="45"/>
      <c r="J49" s="45"/>
      <c r="K49" s="86"/>
      <c r="L49" s="86"/>
      <c r="M49" s="349"/>
      <c r="N49" s="87"/>
      <c r="O49" s="87"/>
      <c r="P49" s="16"/>
      <c r="Q49" s="16"/>
      <c r="R49" s="16"/>
    </row>
    <row r="50" spans="1:18" ht="16.5" thickBot="1" x14ac:dyDescent="0.3">
      <c r="A50" s="78"/>
      <c r="B50" s="45"/>
      <c r="C50" s="45"/>
      <c r="D50" s="45"/>
      <c r="E50" s="45"/>
      <c r="F50" s="45"/>
      <c r="G50" s="79"/>
      <c r="H50" s="45"/>
      <c r="I50" s="45"/>
      <c r="J50" s="45"/>
      <c r="K50" s="45"/>
      <c r="L50" s="45"/>
      <c r="M50" s="45"/>
      <c r="N50" s="45"/>
      <c r="O50" s="45"/>
      <c r="P50" s="16"/>
      <c r="Q50" s="16"/>
      <c r="R50" s="16"/>
    </row>
    <row r="51" spans="1:18" x14ac:dyDescent="0.25">
      <c r="A51" s="643" t="s">
        <v>507</v>
      </c>
      <c r="B51" s="644"/>
      <c r="C51" s="644"/>
      <c r="D51" s="644"/>
      <c r="E51" s="645"/>
      <c r="F51" s="90"/>
      <c r="G51" s="348"/>
      <c r="H51" s="348"/>
      <c r="I51" s="348"/>
      <c r="J51" s="348"/>
      <c r="K51" s="348"/>
      <c r="L51" s="348"/>
      <c r="M51" s="348"/>
      <c r="N51" s="348"/>
      <c r="O51" s="348"/>
      <c r="P51" s="393"/>
      <c r="Q51" s="16"/>
      <c r="R51" s="16"/>
    </row>
    <row r="52" spans="1:18" ht="16.5" thickBot="1" x14ac:dyDescent="0.3">
      <c r="A52" s="91"/>
      <c r="B52" s="348"/>
      <c r="C52" s="348"/>
      <c r="D52" s="348"/>
      <c r="E52" s="348"/>
      <c r="F52" s="90"/>
      <c r="G52" s="348"/>
      <c r="H52" s="348"/>
      <c r="I52" s="348"/>
      <c r="J52" s="348"/>
      <c r="K52" s="348"/>
      <c r="L52" s="348"/>
      <c r="M52" s="348"/>
      <c r="N52" s="348"/>
      <c r="O52" s="348"/>
      <c r="P52" s="16"/>
      <c r="Q52" s="16"/>
      <c r="R52" s="16"/>
    </row>
    <row r="53" spans="1:18" ht="16.5" thickBot="1" x14ac:dyDescent="0.3">
      <c r="A53" s="89"/>
      <c r="B53" s="89"/>
      <c r="C53" s="89"/>
      <c r="D53" s="92" t="s">
        <v>76</v>
      </c>
      <c r="E53" s="265"/>
      <c r="F53" s="348"/>
      <c r="G53" s="348"/>
      <c r="H53" s="348"/>
      <c r="I53" s="348"/>
      <c r="J53" s="348"/>
      <c r="K53" s="348"/>
      <c r="L53" s="348"/>
      <c r="M53" s="348"/>
      <c r="N53" s="348"/>
      <c r="O53" s="348"/>
      <c r="P53" s="16"/>
      <c r="Q53" s="16"/>
      <c r="R53" s="16"/>
    </row>
    <row r="54" spans="1:18" x14ac:dyDescent="0.25">
      <c r="A54" s="94" t="s">
        <v>77</v>
      </c>
      <c r="B54" s="95"/>
      <c r="C54" s="85" t="s">
        <v>78</v>
      </c>
      <c r="D54" s="96" t="s">
        <v>79</v>
      </c>
      <c r="E54" s="97" t="s">
        <v>80</v>
      </c>
      <c r="F54" s="21"/>
      <c r="G54" s="567" t="s">
        <v>81</v>
      </c>
      <c r="H54" s="562"/>
      <c r="I54" s="562"/>
      <c r="J54" s="562"/>
      <c r="K54" s="562"/>
      <c r="L54" s="562"/>
      <c r="M54" s="562"/>
      <c r="N54" s="562"/>
      <c r="O54" s="568"/>
      <c r="P54" s="16"/>
      <c r="Q54" s="16"/>
      <c r="R54" s="16"/>
    </row>
    <row r="55" spans="1:18" x14ac:dyDescent="0.25">
      <c r="A55" s="98" t="s">
        <v>82</v>
      </c>
      <c r="B55" s="330"/>
      <c r="C55" s="266">
        <v>577</v>
      </c>
      <c r="D55" s="266">
        <v>70</v>
      </c>
      <c r="E55" s="267"/>
      <c r="F55" s="66"/>
      <c r="G55" s="569" t="s">
        <v>508</v>
      </c>
      <c r="H55" s="570"/>
      <c r="I55" s="570"/>
      <c r="J55" s="570"/>
      <c r="K55" s="570"/>
      <c r="L55" s="570"/>
      <c r="M55" s="570"/>
      <c r="N55" s="570"/>
      <c r="O55" s="571"/>
      <c r="P55" s="393"/>
      <c r="Q55" s="393"/>
      <c r="R55" s="393"/>
    </row>
    <row r="56" spans="1:18" x14ac:dyDescent="0.25">
      <c r="A56" s="98" t="s">
        <v>84</v>
      </c>
      <c r="B56" s="98"/>
      <c r="C56" s="266" t="s">
        <v>325</v>
      </c>
      <c r="D56" s="266"/>
      <c r="E56" s="267"/>
      <c r="F56" s="66"/>
      <c r="G56" s="333" t="s">
        <v>509</v>
      </c>
      <c r="H56" s="334"/>
      <c r="I56" s="334"/>
      <c r="J56" s="334"/>
      <c r="K56" s="334"/>
      <c r="L56" s="334"/>
      <c r="M56" s="334"/>
      <c r="N56" s="334"/>
      <c r="O56" s="335"/>
      <c r="P56" s="393"/>
      <c r="Q56" s="393"/>
      <c r="R56" s="393"/>
    </row>
    <row r="57" spans="1:18" x14ac:dyDescent="0.25">
      <c r="A57" s="98" t="s">
        <v>318</v>
      </c>
      <c r="B57" s="330"/>
      <c r="C57" s="266">
        <v>7</v>
      </c>
      <c r="D57" s="266"/>
      <c r="E57" s="267"/>
      <c r="F57" s="66"/>
      <c r="G57" s="556"/>
      <c r="H57" s="557"/>
      <c r="I57" s="557"/>
      <c r="J57" s="557"/>
      <c r="K57" s="557"/>
      <c r="L57" s="557"/>
      <c r="M57" s="557"/>
      <c r="N57" s="557"/>
      <c r="O57" s="558"/>
      <c r="P57" s="16"/>
      <c r="Q57" s="16"/>
      <c r="R57" s="16"/>
    </row>
    <row r="58" spans="1:18" x14ac:dyDescent="0.25">
      <c r="A58" s="98" t="s">
        <v>327</v>
      </c>
      <c r="B58" s="98"/>
      <c r="C58" s="266">
        <v>22</v>
      </c>
      <c r="D58" s="268"/>
      <c r="E58" s="267"/>
      <c r="F58" s="66"/>
      <c r="G58" s="602" t="s">
        <v>510</v>
      </c>
      <c r="H58" s="603"/>
      <c r="I58" s="603"/>
      <c r="J58" s="603"/>
      <c r="K58" s="603"/>
      <c r="L58" s="603"/>
      <c r="M58" s="603"/>
      <c r="N58" s="603"/>
      <c r="O58" s="604"/>
      <c r="P58" s="16"/>
      <c r="Q58" s="16"/>
      <c r="R58" s="16"/>
    </row>
    <row r="59" spans="1:18" ht="16.5" thickBot="1" x14ac:dyDescent="0.3">
      <c r="A59" s="394" t="s">
        <v>511</v>
      </c>
      <c r="B59" s="395"/>
      <c r="C59" s="269">
        <v>0</v>
      </c>
      <c r="D59" s="266"/>
      <c r="E59" s="267"/>
      <c r="F59" s="66"/>
      <c r="G59" s="550"/>
      <c r="H59" s="551"/>
      <c r="I59" s="551"/>
      <c r="J59" s="551"/>
      <c r="K59" s="551"/>
      <c r="L59" s="551"/>
      <c r="M59" s="551"/>
      <c r="N59" s="551"/>
      <c r="O59" s="552"/>
      <c r="P59" s="16"/>
      <c r="Q59" s="16"/>
      <c r="R59" s="16"/>
    </row>
    <row r="60" spans="1:18" ht="15" customHeight="1" x14ac:dyDescent="0.25">
      <c r="A60" s="246" t="s">
        <v>512</v>
      </c>
      <c r="B60" s="16"/>
      <c r="C60" s="269">
        <v>0</v>
      </c>
      <c r="D60" s="266"/>
      <c r="E60" s="266"/>
      <c r="F60" s="21"/>
      <c r="G60" s="272"/>
      <c r="H60" s="272"/>
      <c r="I60" s="272"/>
      <c r="J60" s="272"/>
      <c r="K60" s="272"/>
      <c r="L60" s="272"/>
      <c r="M60" s="272"/>
      <c r="N60" s="272"/>
      <c r="O60" s="272"/>
      <c r="P60" s="16"/>
      <c r="Q60" s="16"/>
      <c r="R60" s="16"/>
    </row>
    <row r="61" spans="1:18" x14ac:dyDescent="0.25">
      <c r="A61" s="98" t="s">
        <v>513</v>
      </c>
      <c r="B61" s="330"/>
      <c r="C61" s="270">
        <v>3</v>
      </c>
      <c r="D61" s="270"/>
      <c r="E61" s="271"/>
      <c r="F61" s="21"/>
      <c r="G61" s="272"/>
      <c r="H61" s="272"/>
      <c r="I61" s="272"/>
      <c r="J61" s="272"/>
      <c r="K61" s="272"/>
      <c r="L61" s="272"/>
      <c r="M61" s="272"/>
      <c r="N61" s="272"/>
      <c r="O61" s="272"/>
      <c r="P61" s="16"/>
      <c r="Q61" s="16"/>
      <c r="R61" s="16"/>
    </row>
    <row r="62" spans="1:18" x14ac:dyDescent="0.25">
      <c r="A62" s="16"/>
      <c r="B62" s="16"/>
      <c r="C62" s="16" t="s">
        <v>329</v>
      </c>
      <c r="D62" s="273"/>
      <c r="E62" s="274"/>
      <c r="F62" s="21"/>
      <c r="G62" s="272"/>
      <c r="H62" s="272"/>
      <c r="I62" s="272"/>
      <c r="J62" s="272"/>
      <c r="K62" s="272"/>
      <c r="L62" s="272"/>
      <c r="M62" s="272"/>
      <c r="N62" s="272"/>
      <c r="O62" s="272"/>
      <c r="P62" s="16"/>
      <c r="Q62" s="16"/>
      <c r="R62" s="16"/>
    </row>
    <row r="63" spans="1:18" x14ac:dyDescent="0.25">
      <c r="A63" s="98" t="s">
        <v>295</v>
      </c>
      <c r="B63" s="330"/>
      <c r="C63" s="266">
        <v>3</v>
      </c>
      <c r="D63" s="266"/>
      <c r="E63" s="275"/>
      <c r="F63" s="21"/>
      <c r="G63" s="272"/>
      <c r="H63" s="272"/>
      <c r="I63" s="272"/>
      <c r="J63" s="272"/>
      <c r="K63" s="272"/>
      <c r="L63" s="272"/>
      <c r="M63" s="272"/>
      <c r="N63" s="272"/>
      <c r="O63" s="272"/>
      <c r="P63" s="16"/>
      <c r="Q63" s="16"/>
      <c r="R63" s="16"/>
    </row>
    <row r="64" spans="1:18" x14ac:dyDescent="0.25">
      <c r="A64" s="98" t="s">
        <v>330</v>
      </c>
      <c r="B64" s="330"/>
      <c r="C64" s="266">
        <v>1</v>
      </c>
      <c r="D64" s="266"/>
      <c r="E64" s="275"/>
      <c r="F64" s="21"/>
      <c r="G64" s="272"/>
      <c r="H64" s="272"/>
      <c r="I64" s="272"/>
      <c r="J64" s="272"/>
      <c r="K64" s="272"/>
      <c r="L64" s="272"/>
      <c r="M64" s="272"/>
      <c r="N64" s="272"/>
      <c r="O64" s="272"/>
      <c r="P64" s="16"/>
      <c r="Q64" s="16"/>
      <c r="R64" s="16"/>
    </row>
    <row r="65" spans="1:18" x14ac:dyDescent="0.25">
      <c r="A65" s="98" t="s">
        <v>326</v>
      </c>
      <c r="B65" s="330"/>
      <c r="C65" s="266">
        <v>0</v>
      </c>
      <c r="D65" s="266"/>
      <c r="E65" s="267"/>
      <c r="F65" s="21"/>
      <c r="G65" s="272"/>
      <c r="H65" s="272"/>
      <c r="I65" s="272"/>
      <c r="J65" s="272"/>
      <c r="K65" s="272"/>
      <c r="L65" s="272"/>
      <c r="M65" s="272"/>
      <c r="N65" s="272"/>
      <c r="O65" s="272"/>
      <c r="P65" s="16"/>
      <c r="Q65" s="16"/>
      <c r="R65" s="16"/>
    </row>
    <row r="66" spans="1:18" x14ac:dyDescent="0.25">
      <c r="A66" s="610" t="s">
        <v>85</v>
      </c>
      <c r="B66" s="611"/>
      <c r="C66" s="44">
        <f>SUM(C55:C65)</f>
        <v>613</v>
      </c>
      <c r="D66" s="276">
        <f>SUM(D55:D59)</f>
        <v>70</v>
      </c>
      <c r="E66" s="44">
        <v>2594</v>
      </c>
      <c r="F66" s="349"/>
      <c r="G66" s="348"/>
      <c r="H66" s="104"/>
      <c r="I66" s="79"/>
      <c r="J66" s="79"/>
      <c r="K66" s="79"/>
      <c r="L66" s="79"/>
      <c r="M66" s="79"/>
      <c r="N66" s="16"/>
      <c r="O66" s="16"/>
      <c r="P66" s="16"/>
      <c r="Q66" s="16"/>
      <c r="R66" s="16"/>
    </row>
    <row r="67" spans="1:18" ht="16.5" thickBot="1" x14ac:dyDescent="0.3">
      <c r="A67" s="105"/>
      <c r="B67" s="104"/>
      <c r="C67" s="348"/>
      <c r="D67" s="348"/>
      <c r="E67" s="348"/>
      <c r="F67" s="348"/>
      <c r="G67" s="348"/>
      <c r="H67" s="104"/>
      <c r="I67" s="104"/>
      <c r="J67" s="104"/>
      <c r="K67" s="27"/>
      <c r="L67" s="27"/>
      <c r="M67" s="349"/>
      <c r="N67" s="27"/>
      <c r="O67" s="27"/>
      <c r="P67" s="16"/>
      <c r="Q67" s="16"/>
      <c r="R67" s="16"/>
    </row>
    <row r="68" spans="1:18" x14ac:dyDescent="0.25">
      <c r="A68" s="106" t="s">
        <v>86</v>
      </c>
      <c r="B68" s="85"/>
      <c r="C68" s="85" t="s">
        <v>87</v>
      </c>
      <c r="D68" s="85" t="s">
        <v>88</v>
      </c>
      <c r="E68" s="85" t="s">
        <v>89</v>
      </c>
      <c r="F68" s="85" t="s">
        <v>90</v>
      </c>
      <c r="G68" s="107" t="s">
        <v>91</v>
      </c>
      <c r="H68" s="85" t="s">
        <v>92</v>
      </c>
      <c r="I68" s="94" t="s">
        <v>80</v>
      </c>
      <c r="J68" s="553" t="s">
        <v>93</v>
      </c>
      <c r="K68" s="554"/>
      <c r="L68" s="554"/>
      <c r="M68" s="554"/>
      <c r="N68" s="554"/>
      <c r="O68" s="555"/>
      <c r="P68" s="16"/>
      <c r="Q68" s="16"/>
      <c r="R68" s="16"/>
    </row>
    <row r="69" spans="1:18" x14ac:dyDescent="0.25">
      <c r="A69" s="593" t="s">
        <v>331</v>
      </c>
      <c r="B69" s="594"/>
      <c r="C69" s="108">
        <v>363</v>
      </c>
      <c r="D69" s="108">
        <v>162</v>
      </c>
      <c r="E69" s="108">
        <v>29</v>
      </c>
      <c r="F69" s="108">
        <v>319</v>
      </c>
      <c r="G69" s="109">
        <v>202</v>
      </c>
      <c r="H69" s="110">
        <v>240</v>
      </c>
      <c r="I69" s="100">
        <v>1315</v>
      </c>
      <c r="J69" s="16" t="s">
        <v>514</v>
      </c>
      <c r="K69" s="16"/>
      <c r="L69" s="16"/>
      <c r="M69" s="16"/>
      <c r="N69" s="16"/>
      <c r="O69" s="16"/>
      <c r="P69" s="16"/>
      <c r="Q69" s="16"/>
      <c r="R69" s="16"/>
    </row>
    <row r="70" spans="1:18" ht="16.5" thickBot="1" x14ac:dyDescent="0.3">
      <c r="A70" s="646" t="s">
        <v>85</v>
      </c>
      <c r="B70" s="647"/>
      <c r="C70" s="111">
        <f t="shared" ref="C70:I70" si="0">SUM(C69)</f>
        <v>363</v>
      </c>
      <c r="D70" s="111">
        <f t="shared" si="0"/>
        <v>162</v>
      </c>
      <c r="E70" s="111">
        <f t="shared" si="0"/>
        <v>29</v>
      </c>
      <c r="F70" s="111">
        <f t="shared" si="0"/>
        <v>319</v>
      </c>
      <c r="G70" s="111">
        <f t="shared" si="0"/>
        <v>202</v>
      </c>
      <c r="H70" s="111">
        <f t="shared" si="0"/>
        <v>240</v>
      </c>
      <c r="I70" s="111">
        <f t="shared" si="0"/>
        <v>1315</v>
      </c>
      <c r="J70" s="556"/>
      <c r="K70" s="557"/>
      <c r="L70" s="557"/>
      <c r="M70" s="557"/>
      <c r="N70" s="557"/>
      <c r="O70" s="558"/>
      <c r="P70" s="16"/>
      <c r="Q70" s="16"/>
      <c r="R70" s="16"/>
    </row>
    <row r="71" spans="1:18" ht="16.5" thickBot="1" x14ac:dyDescent="0.3">
      <c r="A71" s="112"/>
      <c r="B71" s="112"/>
      <c r="C71" s="113"/>
      <c r="D71" s="113"/>
      <c r="E71" s="113"/>
      <c r="F71" s="113"/>
      <c r="G71" s="113"/>
      <c r="H71" s="113"/>
      <c r="I71" s="112"/>
      <c r="J71" s="114"/>
      <c r="K71" s="114"/>
      <c r="L71" s="114"/>
      <c r="M71" s="114"/>
      <c r="N71" s="114"/>
      <c r="O71" s="115"/>
      <c r="P71" s="16"/>
      <c r="Q71" s="16"/>
      <c r="R71" s="16"/>
    </row>
    <row r="72" spans="1:18" ht="30" x14ac:dyDescent="0.25">
      <c r="A72" s="94" t="s">
        <v>95</v>
      </c>
      <c r="B72" s="95"/>
      <c r="C72" s="116" t="s">
        <v>96</v>
      </c>
      <c r="D72" s="116" t="s">
        <v>97</v>
      </c>
      <c r="E72" s="116" t="s">
        <v>98</v>
      </c>
      <c r="F72" s="116" t="s">
        <v>99</v>
      </c>
      <c r="G72" s="116" t="s">
        <v>100</v>
      </c>
      <c r="H72" s="116" t="s">
        <v>101</v>
      </c>
      <c r="I72" s="116" t="s">
        <v>102</v>
      </c>
      <c r="J72" s="116" t="s">
        <v>103</v>
      </c>
      <c r="K72" s="116" t="s">
        <v>104</v>
      </c>
      <c r="L72" s="116" t="s">
        <v>105</v>
      </c>
      <c r="M72" s="116" t="s">
        <v>106</v>
      </c>
      <c r="N72" s="116" t="s">
        <v>107</v>
      </c>
      <c r="O72" s="117" t="s">
        <v>108</v>
      </c>
      <c r="P72" s="16"/>
      <c r="Q72" s="16"/>
      <c r="R72" s="16"/>
    </row>
    <row r="73" spans="1:18" x14ac:dyDescent="0.25">
      <c r="A73" s="593" t="s">
        <v>331</v>
      </c>
      <c r="B73" s="594"/>
      <c r="C73" s="108">
        <v>3</v>
      </c>
      <c r="D73" s="108">
        <v>4</v>
      </c>
      <c r="E73" s="108">
        <v>138</v>
      </c>
      <c r="F73" s="108"/>
      <c r="G73" s="108">
        <v>16</v>
      </c>
      <c r="H73" s="108">
        <v>76</v>
      </c>
      <c r="I73" s="108"/>
      <c r="J73" s="108">
        <v>435</v>
      </c>
      <c r="K73" s="108">
        <v>1</v>
      </c>
      <c r="L73" s="108">
        <v>2</v>
      </c>
      <c r="M73" s="108">
        <v>1</v>
      </c>
      <c r="N73" s="108">
        <v>4</v>
      </c>
      <c r="O73" s="100">
        <f>SUM(C73:N73)</f>
        <v>680</v>
      </c>
      <c r="P73" s="393"/>
      <c r="Q73" s="393"/>
      <c r="R73" s="393"/>
    </row>
    <row r="74" spans="1:18" x14ac:dyDescent="0.25">
      <c r="A74" s="591" t="s">
        <v>85</v>
      </c>
      <c r="B74" s="592"/>
      <c r="C74" s="118">
        <f t="shared" ref="C74:O74" si="1">SUM(C73)</f>
        <v>3</v>
      </c>
      <c r="D74" s="118">
        <f t="shared" si="1"/>
        <v>4</v>
      </c>
      <c r="E74" s="118">
        <f t="shared" si="1"/>
        <v>138</v>
      </c>
      <c r="F74" s="118">
        <f t="shared" si="1"/>
        <v>0</v>
      </c>
      <c r="G74" s="118">
        <f t="shared" si="1"/>
        <v>16</v>
      </c>
      <c r="H74" s="118">
        <f t="shared" si="1"/>
        <v>76</v>
      </c>
      <c r="I74" s="118">
        <f t="shared" si="1"/>
        <v>0</v>
      </c>
      <c r="J74" s="118">
        <f t="shared" si="1"/>
        <v>435</v>
      </c>
      <c r="K74" s="118">
        <f t="shared" si="1"/>
        <v>1</v>
      </c>
      <c r="L74" s="118">
        <f t="shared" si="1"/>
        <v>2</v>
      </c>
      <c r="M74" s="118">
        <f t="shared" si="1"/>
        <v>1</v>
      </c>
      <c r="N74" s="118">
        <f t="shared" si="1"/>
        <v>4</v>
      </c>
      <c r="O74" s="118">
        <f t="shared" si="1"/>
        <v>680</v>
      </c>
      <c r="P74" s="391"/>
      <c r="Q74" s="16"/>
      <c r="R74" s="16"/>
    </row>
    <row r="75" spans="1:18" ht="16.5" thickBot="1" x14ac:dyDescent="0.3">
      <c r="A75" s="119"/>
      <c r="B75" s="46"/>
      <c r="C75" s="46"/>
      <c r="D75" s="46"/>
      <c r="E75" s="46"/>
      <c r="F75" s="46"/>
      <c r="G75" s="46"/>
      <c r="H75" s="46"/>
      <c r="I75" s="46"/>
      <c r="J75" s="46"/>
      <c r="K75" s="46"/>
      <c r="L75" s="46"/>
      <c r="M75" s="46"/>
      <c r="N75" s="46"/>
      <c r="O75" s="46"/>
      <c r="P75" s="391"/>
      <c r="Q75" s="16"/>
      <c r="R75" s="16"/>
    </row>
    <row r="76" spans="1:18" ht="30" x14ac:dyDescent="0.25">
      <c r="A76" s="94" t="s">
        <v>109</v>
      </c>
      <c r="B76" s="95"/>
      <c r="C76" s="116" t="s">
        <v>110</v>
      </c>
      <c r="D76" s="116" t="s">
        <v>111</v>
      </c>
      <c r="E76" s="116"/>
      <c r="F76" s="116"/>
      <c r="G76" s="116"/>
      <c r="H76" s="116"/>
      <c r="I76" s="116"/>
      <c r="J76" s="116"/>
      <c r="K76" s="116"/>
      <c r="L76" s="116"/>
      <c r="M76" s="116"/>
      <c r="N76" s="116"/>
      <c r="O76" s="117" t="s">
        <v>112</v>
      </c>
      <c r="P76" s="16"/>
      <c r="Q76" s="16"/>
      <c r="R76" s="16"/>
    </row>
    <row r="77" spans="1:18" x14ac:dyDescent="0.25">
      <c r="A77" s="593" t="s">
        <v>331</v>
      </c>
      <c r="B77" s="594"/>
      <c r="C77" s="108">
        <v>7</v>
      </c>
      <c r="D77" s="108">
        <v>359</v>
      </c>
      <c r="E77" s="108">
        <v>0</v>
      </c>
      <c r="F77" s="108">
        <v>0</v>
      </c>
      <c r="G77" s="108">
        <v>0</v>
      </c>
      <c r="H77" s="108">
        <v>0</v>
      </c>
      <c r="I77" s="108">
        <v>0</v>
      </c>
      <c r="J77" s="108">
        <v>0</v>
      </c>
      <c r="K77" s="108">
        <v>0</v>
      </c>
      <c r="L77" s="108">
        <v>0</v>
      </c>
      <c r="M77" s="108">
        <v>0</v>
      </c>
      <c r="N77" s="108">
        <v>0</v>
      </c>
      <c r="O77" s="100">
        <f>SUM(C77:N77)</f>
        <v>366</v>
      </c>
    </row>
    <row r="78" spans="1:18" x14ac:dyDescent="0.25">
      <c r="A78" s="591" t="s">
        <v>85</v>
      </c>
      <c r="B78" s="592"/>
      <c r="C78" s="118"/>
      <c r="D78" s="118"/>
      <c r="E78" s="118">
        <f t="shared" ref="E78:O78" si="2">SUM(E77)</f>
        <v>0</v>
      </c>
      <c r="F78" s="118">
        <f t="shared" si="2"/>
        <v>0</v>
      </c>
      <c r="G78" s="118">
        <f t="shared" si="2"/>
        <v>0</v>
      </c>
      <c r="H78" s="118">
        <f t="shared" si="2"/>
        <v>0</v>
      </c>
      <c r="I78" s="118">
        <f t="shared" si="2"/>
        <v>0</v>
      </c>
      <c r="J78" s="118">
        <f t="shared" si="2"/>
        <v>0</v>
      </c>
      <c r="K78" s="118">
        <f t="shared" si="2"/>
        <v>0</v>
      </c>
      <c r="L78" s="118">
        <f t="shared" si="2"/>
        <v>0</v>
      </c>
      <c r="M78" s="118">
        <f t="shared" si="2"/>
        <v>0</v>
      </c>
      <c r="N78" s="118">
        <f t="shared" si="2"/>
        <v>0</v>
      </c>
      <c r="O78" s="118">
        <f t="shared" si="2"/>
        <v>366</v>
      </c>
    </row>
    <row r="79" spans="1:18" x14ac:dyDescent="0.25">
      <c r="A79" s="119" t="s">
        <v>114</v>
      </c>
      <c r="B79" s="46"/>
      <c r="C79" s="46"/>
      <c r="D79" s="46"/>
      <c r="E79" s="46"/>
      <c r="F79" s="46"/>
      <c r="G79" s="46"/>
      <c r="H79" s="46"/>
      <c r="I79" s="46"/>
      <c r="J79" s="46"/>
      <c r="K79" s="46"/>
      <c r="L79" s="46"/>
      <c r="M79" s="46"/>
      <c r="N79" s="46"/>
      <c r="O79" s="46"/>
    </row>
    <row r="80" spans="1:18" ht="16.5" thickBot="1" x14ac:dyDescent="0.3">
      <c r="A80" s="45"/>
      <c r="B80" s="45"/>
      <c r="C80" s="45"/>
      <c r="D80" s="45"/>
      <c r="E80" s="78"/>
      <c r="F80" s="45"/>
      <c r="G80" s="45"/>
      <c r="H80" s="45"/>
      <c r="I80" s="45"/>
      <c r="J80" s="45"/>
      <c r="K80" s="45"/>
      <c r="L80" s="45"/>
      <c r="M80" s="45"/>
      <c r="N80" s="120" t="s">
        <v>115</v>
      </c>
      <c r="O80" s="118">
        <f>SUM(O74,O78)</f>
        <v>1046</v>
      </c>
    </row>
    <row r="81" spans="1:18" ht="16.5" thickBot="1" x14ac:dyDescent="0.3">
      <c r="A81" s="599" t="s">
        <v>515</v>
      </c>
      <c r="B81" s="600"/>
      <c r="C81" s="600"/>
      <c r="D81" s="600"/>
      <c r="E81" s="601"/>
      <c r="F81" s="66"/>
      <c r="G81" s="21"/>
      <c r="H81" s="21"/>
      <c r="I81" s="21"/>
      <c r="J81" s="21"/>
      <c r="K81" s="21"/>
      <c r="L81" s="21"/>
      <c r="M81" s="21"/>
      <c r="N81" s="21"/>
      <c r="O81" s="21"/>
    </row>
    <row r="82" spans="1:18" ht="30.75" thickBot="1" x14ac:dyDescent="0.3">
      <c r="A82" s="648"/>
      <c r="B82" s="649"/>
      <c r="C82" s="124" t="s">
        <v>116</v>
      </c>
      <c r="D82" s="116" t="s">
        <v>117</v>
      </c>
      <c r="E82" s="116" t="s">
        <v>118</v>
      </c>
      <c r="F82" s="116" t="s">
        <v>119</v>
      </c>
      <c r="G82" s="116" t="s">
        <v>92</v>
      </c>
      <c r="H82" s="117" t="s">
        <v>80</v>
      </c>
      <c r="I82" s="21"/>
      <c r="J82" s="654" t="s">
        <v>332</v>
      </c>
      <c r="K82" s="654"/>
      <c r="L82" s="21"/>
      <c r="M82" s="21"/>
      <c r="N82" s="115"/>
      <c r="O82" s="115"/>
      <c r="P82" s="18"/>
      <c r="Q82" s="16"/>
      <c r="R82" s="16"/>
    </row>
    <row r="83" spans="1:18" x14ac:dyDescent="0.25">
      <c r="A83" s="593" t="s">
        <v>331</v>
      </c>
      <c r="B83" s="594"/>
      <c r="C83" s="125">
        <v>0</v>
      </c>
      <c r="D83" s="125">
        <v>862</v>
      </c>
      <c r="E83" s="125">
        <v>1673</v>
      </c>
      <c r="F83" s="125">
        <v>6139</v>
      </c>
      <c r="G83" s="125">
        <v>7000</v>
      </c>
      <c r="H83" s="126">
        <v>15674</v>
      </c>
      <c r="I83" s="66"/>
      <c r="J83" s="654"/>
      <c r="K83" s="654"/>
      <c r="L83" s="21"/>
      <c r="M83" s="21"/>
      <c r="N83" s="115"/>
      <c r="O83" s="115"/>
      <c r="P83" s="18"/>
      <c r="Q83" s="16"/>
      <c r="R83" s="16"/>
    </row>
    <row r="84" spans="1:18" x14ac:dyDescent="0.25">
      <c r="A84" s="591" t="s">
        <v>85</v>
      </c>
      <c r="B84" s="592"/>
      <c r="C84" s="127">
        <f>SUM(C83)</f>
        <v>0</v>
      </c>
      <c r="D84" s="127"/>
      <c r="E84" s="127"/>
      <c r="F84" s="127"/>
      <c r="G84" s="127"/>
      <c r="H84" s="127"/>
      <c r="I84" s="21"/>
      <c r="J84" s="21"/>
      <c r="K84" s="21"/>
      <c r="L84" s="21"/>
      <c r="M84" s="21"/>
      <c r="N84" s="115"/>
      <c r="O84" s="115"/>
    </row>
    <row r="85" spans="1:18" ht="16.5" thickBot="1" x14ac:dyDescent="0.3">
      <c r="A85" s="128"/>
      <c r="B85" s="115"/>
      <c r="C85" s="115"/>
      <c r="D85" s="115"/>
      <c r="E85" s="115"/>
      <c r="F85" s="115"/>
      <c r="G85" s="115"/>
      <c r="H85" s="115"/>
      <c r="I85" s="21"/>
      <c r="J85" s="115"/>
      <c r="K85" s="115"/>
      <c r="L85" s="115"/>
      <c r="M85" s="115"/>
      <c r="N85" s="115"/>
      <c r="O85" s="115"/>
      <c r="P85" s="396"/>
      <c r="Q85" s="396"/>
      <c r="R85" s="396"/>
    </row>
    <row r="86" spans="1:18" ht="60.75" thickBot="1" x14ac:dyDescent="0.3">
      <c r="A86" s="650"/>
      <c r="B86" s="651"/>
      <c r="C86" s="124" t="s">
        <v>120</v>
      </c>
      <c r="D86" s="116" t="s">
        <v>121</v>
      </c>
      <c r="E86" s="129" t="s">
        <v>80</v>
      </c>
      <c r="F86" s="66"/>
      <c r="G86" s="21"/>
      <c r="H86" s="377"/>
      <c r="I86" s="21"/>
      <c r="J86" s="21"/>
      <c r="K86" s="115"/>
      <c r="L86" s="115"/>
      <c r="M86" s="115"/>
      <c r="N86" s="131"/>
      <c r="O86" s="131"/>
      <c r="P86" s="397"/>
      <c r="Q86" s="397"/>
      <c r="R86" s="397"/>
    </row>
    <row r="87" spans="1:18" ht="27" customHeight="1" x14ac:dyDescent="0.25">
      <c r="A87" s="593" t="s">
        <v>331</v>
      </c>
      <c r="B87" s="594"/>
      <c r="C87" s="125">
        <v>30000</v>
      </c>
      <c r="D87" s="125"/>
      <c r="E87" s="132">
        <f>SUM(C87:D87)</f>
        <v>30000</v>
      </c>
      <c r="F87" s="101"/>
      <c r="G87" s="562" t="s">
        <v>122</v>
      </c>
      <c r="H87" s="562"/>
      <c r="I87" s="562"/>
      <c r="J87" s="562"/>
      <c r="K87" s="562"/>
      <c r="L87" s="562"/>
      <c r="M87" s="563"/>
      <c r="N87" s="131"/>
      <c r="O87" s="131"/>
      <c r="P87" s="397"/>
      <c r="Q87" s="397"/>
      <c r="R87" s="397"/>
    </row>
    <row r="88" spans="1:18" ht="16.5" thickBot="1" x14ac:dyDescent="0.3">
      <c r="A88" s="591" t="s">
        <v>80</v>
      </c>
      <c r="B88" s="592"/>
      <c r="C88" s="127">
        <f>SUM(C87)</f>
        <v>30000</v>
      </c>
      <c r="D88" s="127">
        <f>SUM(D87)</f>
        <v>0</v>
      </c>
      <c r="E88" s="127">
        <f>SUM(E87)</f>
        <v>30000</v>
      </c>
      <c r="F88" s="88"/>
      <c r="G88" s="564"/>
      <c r="H88" s="565"/>
      <c r="I88" s="565"/>
      <c r="J88" s="565"/>
      <c r="K88" s="565"/>
      <c r="L88" s="565"/>
      <c r="M88" s="566"/>
      <c r="N88" s="131"/>
      <c r="O88" s="131"/>
    </row>
    <row r="89" spans="1:18" ht="16.5" thickBot="1" x14ac:dyDescent="0.3">
      <c r="A89" s="133"/>
      <c r="B89" s="134"/>
      <c r="C89" s="133"/>
      <c r="D89" s="133"/>
      <c r="E89" s="134"/>
      <c r="F89" s="133"/>
      <c r="G89" s="133"/>
      <c r="H89" s="133"/>
      <c r="I89" s="133"/>
      <c r="J89" s="135"/>
      <c r="K89" s="133"/>
      <c r="L89" s="133"/>
      <c r="M89" s="133"/>
      <c r="N89" s="133"/>
      <c r="O89" s="135"/>
    </row>
    <row r="90" spans="1:18" ht="16.5" thickBot="1" x14ac:dyDescent="0.3">
      <c r="A90" s="595" t="s">
        <v>516</v>
      </c>
      <c r="B90" s="596"/>
      <c r="C90" s="596"/>
      <c r="D90" s="596"/>
      <c r="E90" s="596"/>
      <c r="F90" s="596"/>
      <c r="G90" s="596"/>
      <c r="H90" s="136"/>
      <c r="I90" s="133"/>
      <c r="J90" s="135"/>
      <c r="K90" s="133"/>
      <c r="L90" s="133"/>
      <c r="M90" s="133"/>
      <c r="N90" s="133"/>
      <c r="O90" s="135"/>
    </row>
    <row r="91" spans="1:18" ht="16.5" thickBot="1" x14ac:dyDescent="0.3">
      <c r="A91" s="137"/>
      <c r="B91" s="334"/>
      <c r="C91" s="21"/>
      <c r="D91" s="21"/>
      <c r="E91" s="26"/>
      <c r="F91" s="26"/>
      <c r="G91" s="21"/>
      <c r="H91" s="21"/>
      <c r="I91" s="133"/>
      <c r="J91" s="135"/>
      <c r="K91" s="133"/>
      <c r="L91" s="133"/>
      <c r="M91" s="133"/>
      <c r="N91" s="133"/>
      <c r="O91" s="135"/>
    </row>
    <row r="92" spans="1:18" ht="30.75" thickBot="1" x14ac:dyDescent="0.3">
      <c r="A92" s="648"/>
      <c r="B92" s="649"/>
      <c r="C92" s="124" t="s">
        <v>124</v>
      </c>
      <c r="D92" s="124" t="s">
        <v>125</v>
      </c>
      <c r="E92" s="116" t="s">
        <v>126</v>
      </c>
      <c r="F92" s="116" t="s">
        <v>127</v>
      </c>
      <c r="G92" s="116" t="s">
        <v>128</v>
      </c>
      <c r="H92" s="139" t="s">
        <v>129</v>
      </c>
      <c r="I92" s="117" t="s">
        <v>85</v>
      </c>
      <c r="J92" s="135"/>
      <c r="K92" s="133"/>
      <c r="L92" s="133"/>
      <c r="M92" s="133"/>
      <c r="N92" s="133"/>
      <c r="O92" s="135"/>
    </row>
    <row r="93" spans="1:18" x14ac:dyDescent="0.25">
      <c r="A93" s="593" t="s">
        <v>331</v>
      </c>
      <c r="B93" s="594"/>
      <c r="C93" s="140">
        <v>54.51</v>
      </c>
      <c r="D93" s="398">
        <v>53.56</v>
      </c>
      <c r="E93" s="140"/>
      <c r="F93" s="140"/>
      <c r="G93" s="140">
        <v>0.95</v>
      </c>
      <c r="H93" s="141"/>
      <c r="I93" s="141">
        <v>54.51</v>
      </c>
      <c r="J93" s="142"/>
      <c r="K93" s="133"/>
      <c r="L93" s="133"/>
      <c r="M93" s="133"/>
      <c r="N93" s="133"/>
      <c r="O93" s="135"/>
    </row>
    <row r="94" spans="1:18" x14ac:dyDescent="0.25">
      <c r="A94" s="593"/>
      <c r="B94" s="594"/>
      <c r="C94" s="140"/>
      <c r="D94" s="140"/>
      <c r="E94" s="278"/>
      <c r="F94" s="140"/>
      <c r="G94" s="140"/>
      <c r="H94" s="140"/>
      <c r="I94" s="141"/>
      <c r="J94" s="142"/>
      <c r="K94" s="133"/>
      <c r="L94" s="133"/>
      <c r="M94" s="133"/>
      <c r="N94" s="133"/>
      <c r="O94" s="135"/>
    </row>
    <row r="95" spans="1:18" ht="16.5" thickBot="1" x14ac:dyDescent="0.3">
      <c r="A95" s="597"/>
      <c r="B95" s="598"/>
      <c r="C95" s="143" t="s">
        <v>92</v>
      </c>
      <c r="D95" s="144"/>
      <c r="E95" s="144"/>
      <c r="F95" s="144"/>
      <c r="G95" s="144"/>
      <c r="H95" s="144"/>
      <c r="I95" s="145"/>
      <c r="J95" s="142"/>
      <c r="K95" s="133"/>
      <c r="L95" s="133"/>
      <c r="M95" s="133"/>
      <c r="N95" s="133"/>
      <c r="O95" s="135"/>
    </row>
    <row r="96" spans="1:18" ht="16.5" thickBot="1" x14ac:dyDescent="0.3">
      <c r="A96" s="399"/>
      <c r="B96" s="281"/>
      <c r="C96" s="400"/>
      <c r="D96" s="400"/>
      <c r="E96" s="400"/>
      <c r="F96" s="400"/>
      <c r="G96" s="400"/>
      <c r="H96" s="400"/>
      <c r="I96" s="400"/>
      <c r="J96" s="135"/>
      <c r="K96" s="133"/>
      <c r="L96" s="133"/>
      <c r="M96" s="133"/>
      <c r="N96" s="133"/>
      <c r="O96" s="135"/>
    </row>
    <row r="97" spans="1:18" ht="16.5" thickBot="1" x14ac:dyDescent="0.3">
      <c r="A97" s="146" t="s">
        <v>132</v>
      </c>
      <c r="B97" s="104"/>
      <c r="C97" s="147"/>
      <c r="D97" s="148"/>
      <c r="E97" s="148"/>
      <c r="F97" s="148"/>
      <c r="G97" s="148"/>
      <c r="H97" s="148"/>
      <c r="I97" s="149"/>
      <c r="J97" s="135"/>
      <c r="K97" s="133"/>
      <c r="L97" s="133"/>
      <c r="M97" s="133"/>
      <c r="N97" s="133"/>
      <c r="O97" s="135"/>
    </row>
    <row r="98" spans="1:18" ht="21" thickBot="1" x14ac:dyDescent="0.3">
      <c r="A98" s="599" t="s">
        <v>517</v>
      </c>
      <c r="B98" s="600"/>
      <c r="C98" s="600"/>
      <c r="D98" s="600"/>
      <c r="E98" s="600"/>
      <c r="F98" s="600"/>
      <c r="G98" s="601"/>
      <c r="H98" s="151"/>
      <c r="I98" s="152"/>
      <c r="J98" s="152"/>
      <c r="K98" s="152"/>
      <c r="L98" s="152"/>
      <c r="M98" s="153"/>
      <c r="N98" s="152"/>
      <c r="O98" s="135"/>
    </row>
    <row r="99" spans="1:18" ht="21" thickBot="1" x14ac:dyDescent="0.3">
      <c r="A99" s="154"/>
      <c r="B99" s="155"/>
      <c r="C99" s="155"/>
      <c r="D99" s="155"/>
      <c r="E99" s="155"/>
      <c r="F99" s="155"/>
      <c r="G99" s="155"/>
      <c r="H99" s="156"/>
      <c r="I99" s="156"/>
      <c r="J99" s="156"/>
      <c r="K99" s="156"/>
      <c r="L99" s="156"/>
      <c r="M99" s="157"/>
      <c r="N99" s="156"/>
      <c r="O99" s="135"/>
    </row>
    <row r="100" spans="1:18" ht="16.5" thickBot="1" x14ac:dyDescent="0.3">
      <c r="A100" s="158" t="s">
        <v>133</v>
      </c>
      <c r="B100" s="536" t="s">
        <v>333</v>
      </c>
      <c r="C100" s="536"/>
      <c r="D100" s="536"/>
      <c r="E100" s="536"/>
      <c r="F100" s="536"/>
      <c r="G100" s="536"/>
      <c r="H100" s="537"/>
      <c r="I100" s="537"/>
      <c r="J100" s="537"/>
      <c r="K100" s="537"/>
      <c r="L100" s="537"/>
      <c r="M100" s="537"/>
      <c r="N100" s="537"/>
      <c r="O100" s="18"/>
    </row>
    <row r="101" spans="1:18" x14ac:dyDescent="0.25">
      <c r="A101" s="392" t="s">
        <v>503</v>
      </c>
      <c r="B101" s="538" t="s">
        <v>518</v>
      </c>
      <c r="C101" s="539"/>
      <c r="D101" s="539"/>
      <c r="E101" s="539"/>
      <c r="F101" s="539"/>
      <c r="G101" s="539"/>
      <c r="H101" s="539"/>
      <c r="I101" s="539"/>
      <c r="J101" s="539"/>
      <c r="K101" s="539"/>
      <c r="L101" s="539"/>
      <c r="M101" s="539"/>
      <c r="N101" s="540"/>
      <c r="O101" s="18" t="s">
        <v>132</v>
      </c>
    </row>
    <row r="102" spans="1:18" ht="20.25" x14ac:dyDescent="0.25">
      <c r="A102" s="392" t="s">
        <v>505</v>
      </c>
      <c r="B102" s="541" t="s">
        <v>519</v>
      </c>
      <c r="C102" s="542"/>
      <c r="D102" s="542"/>
      <c r="E102" s="542"/>
      <c r="F102" s="542"/>
      <c r="G102" s="542"/>
      <c r="H102" s="542"/>
      <c r="I102" s="542"/>
      <c r="J102" s="542"/>
      <c r="K102" s="542"/>
      <c r="L102" s="542"/>
      <c r="M102" s="542"/>
      <c r="N102" s="543"/>
    </row>
    <row r="103" spans="1:18" x14ac:dyDescent="0.25">
      <c r="A103" s="236"/>
      <c r="B103" s="541"/>
      <c r="C103" s="652"/>
      <c r="D103" s="652"/>
      <c r="E103" s="652"/>
      <c r="F103" s="652"/>
      <c r="G103" s="652"/>
      <c r="H103" s="652"/>
      <c r="I103" s="652"/>
      <c r="J103" s="652"/>
      <c r="K103" s="652"/>
      <c r="L103" s="652"/>
      <c r="M103" s="652"/>
      <c r="N103" s="653"/>
      <c r="O103" s="46"/>
      <c r="P103" s="45"/>
      <c r="Q103" s="45"/>
      <c r="R103" s="45"/>
    </row>
    <row r="104" spans="1:18" ht="20.25" x14ac:dyDescent="0.25">
      <c r="A104" s="160"/>
      <c r="B104" s="544"/>
      <c r="C104" s="542"/>
      <c r="D104" s="542"/>
      <c r="E104" s="542"/>
      <c r="F104" s="542"/>
      <c r="G104" s="542"/>
      <c r="H104" s="542"/>
      <c r="I104" s="542"/>
      <c r="J104" s="542"/>
      <c r="K104" s="542"/>
      <c r="L104" s="542"/>
      <c r="M104" s="542"/>
      <c r="N104" s="543"/>
      <c r="P104" s="16"/>
      <c r="Q104" s="16"/>
      <c r="R104" s="16"/>
    </row>
    <row r="105" spans="1:18" ht="15" customHeight="1" x14ac:dyDescent="0.25">
      <c r="A105" s="18"/>
      <c r="B105" s="16"/>
      <c r="C105" s="16"/>
      <c r="D105" s="16"/>
      <c r="E105" s="16"/>
      <c r="F105" s="16"/>
      <c r="G105" s="16"/>
      <c r="H105" s="16"/>
      <c r="I105" s="16"/>
      <c r="J105" s="16"/>
      <c r="K105" s="16"/>
      <c r="L105" s="16"/>
      <c r="M105" s="16"/>
      <c r="N105" s="16"/>
      <c r="O105" s="16"/>
      <c r="P105" s="16"/>
      <c r="Q105" s="16"/>
      <c r="R105" s="16"/>
    </row>
    <row r="106" spans="1:18" ht="18" customHeight="1" x14ac:dyDescent="0.25">
      <c r="A106" s="16"/>
      <c r="B106" s="16"/>
      <c r="C106" s="16"/>
      <c r="D106" s="16"/>
      <c r="E106" s="16"/>
      <c r="F106" s="16"/>
      <c r="G106" s="16"/>
      <c r="H106" s="16"/>
      <c r="I106" s="16"/>
      <c r="J106" s="16"/>
      <c r="K106" s="16"/>
      <c r="L106" s="16"/>
      <c r="M106" s="16"/>
      <c r="N106" s="16"/>
      <c r="O106" s="16"/>
      <c r="P106" s="16"/>
      <c r="Q106" s="16"/>
      <c r="R106" s="16"/>
    </row>
    <row r="107" spans="1:18" x14ac:dyDescent="0.25">
      <c r="A107" s="16"/>
      <c r="B107" s="16"/>
      <c r="C107" s="16"/>
      <c r="D107" s="16"/>
      <c r="E107" s="16"/>
      <c r="F107" s="16"/>
      <c r="G107" s="16"/>
      <c r="H107" s="16"/>
      <c r="I107" s="16"/>
      <c r="J107" s="16"/>
      <c r="K107" s="16"/>
      <c r="L107" s="16"/>
      <c r="M107" s="16"/>
      <c r="N107" s="16"/>
      <c r="O107" s="16"/>
      <c r="P107" s="16"/>
      <c r="Q107" s="16"/>
      <c r="R107" s="16"/>
    </row>
    <row r="108" spans="1:18" x14ac:dyDescent="0.25">
      <c r="A108" s="16"/>
      <c r="B108" s="16"/>
      <c r="C108" s="16"/>
      <c r="D108" s="16"/>
      <c r="E108" s="16"/>
      <c r="F108" s="16"/>
      <c r="G108" s="16"/>
      <c r="H108" s="16"/>
      <c r="I108" s="16"/>
      <c r="J108" s="16"/>
      <c r="K108" s="16"/>
      <c r="L108" s="16"/>
      <c r="M108" s="16"/>
      <c r="N108" s="16"/>
      <c r="O108" s="16"/>
      <c r="P108" s="16"/>
      <c r="Q108" s="16"/>
      <c r="R108" s="16"/>
    </row>
    <row r="109" spans="1:18" x14ac:dyDescent="0.25">
      <c r="A109" s="16"/>
      <c r="B109" s="16"/>
      <c r="C109" s="16"/>
      <c r="D109" s="16"/>
      <c r="E109" s="16"/>
      <c r="F109" s="16"/>
      <c r="G109" s="16"/>
      <c r="H109" s="16"/>
      <c r="I109" s="16"/>
      <c r="J109" s="16"/>
      <c r="K109" s="16"/>
      <c r="L109" s="16"/>
      <c r="M109" s="16"/>
      <c r="N109" s="16"/>
      <c r="O109" s="16"/>
      <c r="P109" s="16"/>
      <c r="Q109" s="16"/>
      <c r="R109" s="16"/>
    </row>
    <row r="110" spans="1:18" x14ac:dyDescent="0.25">
      <c r="A110" s="16"/>
      <c r="B110" s="16"/>
      <c r="C110" s="16"/>
      <c r="D110" s="16"/>
      <c r="E110" s="16"/>
      <c r="F110" s="16"/>
      <c r="G110" s="16"/>
      <c r="H110" s="16"/>
      <c r="I110" s="16"/>
      <c r="J110" s="16"/>
      <c r="K110" s="16"/>
      <c r="L110" s="16"/>
      <c r="M110" s="16"/>
      <c r="N110" s="16"/>
      <c r="O110" s="16"/>
      <c r="P110" s="16"/>
      <c r="Q110" s="16"/>
      <c r="R110" s="16"/>
    </row>
  </sheetData>
  <mergeCells count="96">
    <mergeCell ref="B104:N104"/>
    <mergeCell ref="A70:B70"/>
    <mergeCell ref="A92:B92"/>
    <mergeCell ref="A93:B93"/>
    <mergeCell ref="A78:B78"/>
    <mergeCell ref="A82:B82"/>
    <mergeCell ref="A87:B87"/>
    <mergeCell ref="A88:B88"/>
    <mergeCell ref="A86:B86"/>
    <mergeCell ref="B102:N102"/>
    <mergeCell ref="B103:N103"/>
    <mergeCell ref="A81:E81"/>
    <mergeCell ref="J82:K83"/>
    <mergeCell ref="J70:O70"/>
    <mergeCell ref="A74:B74"/>
    <mergeCell ref="A77:B77"/>
    <mergeCell ref="A40:L40"/>
    <mergeCell ref="B42:O42"/>
    <mergeCell ref="N48:O48"/>
    <mergeCell ref="A51:E51"/>
    <mergeCell ref="G54:O54"/>
    <mergeCell ref="B47:O47"/>
    <mergeCell ref="G55:O55"/>
    <mergeCell ref="B43:O43"/>
    <mergeCell ref="B44:O44"/>
    <mergeCell ref="B45:O45"/>
    <mergeCell ref="B46:O46"/>
    <mergeCell ref="N29:O29"/>
    <mergeCell ref="A30:L30"/>
    <mergeCell ref="B32:K32"/>
    <mergeCell ref="L32:O32"/>
    <mergeCell ref="N37:O37"/>
    <mergeCell ref="B35:K35"/>
    <mergeCell ref="L35:O35"/>
    <mergeCell ref="B36:K36"/>
    <mergeCell ref="L36:O36"/>
    <mergeCell ref="B33:K33"/>
    <mergeCell ref="L33:O33"/>
    <mergeCell ref="B34:K34"/>
    <mergeCell ref="L34:O34"/>
    <mergeCell ref="H17:J17"/>
    <mergeCell ref="K17:L17"/>
    <mergeCell ref="B28:O28"/>
    <mergeCell ref="N20:O20"/>
    <mergeCell ref="N21:O21"/>
    <mergeCell ref="N22:O22"/>
    <mergeCell ref="N23:O23"/>
    <mergeCell ref="A25:G25"/>
    <mergeCell ref="B27:O27"/>
    <mergeCell ref="N24:O24"/>
    <mergeCell ref="N25:O25"/>
    <mergeCell ref="N26:O26"/>
    <mergeCell ref="H9:J9"/>
    <mergeCell ref="K9:L9"/>
    <mergeCell ref="B10:G10"/>
    <mergeCell ref="B12:F12"/>
    <mergeCell ref="H10:J10"/>
    <mergeCell ref="K10:L10"/>
    <mergeCell ref="B11:G11"/>
    <mergeCell ref="H12:J12"/>
    <mergeCell ref="K12:L12"/>
    <mergeCell ref="B1:D1"/>
    <mergeCell ref="A2:D2"/>
    <mergeCell ref="A4:O4"/>
    <mergeCell ref="A5:O5"/>
    <mergeCell ref="A7:I7"/>
    <mergeCell ref="H11:J11"/>
    <mergeCell ref="K11:L11"/>
    <mergeCell ref="G57:O57"/>
    <mergeCell ref="A66:B66"/>
    <mergeCell ref="J68:O68"/>
    <mergeCell ref="H14:J14"/>
    <mergeCell ref="K14:L14"/>
    <mergeCell ref="H15:J15"/>
    <mergeCell ref="K15:L15"/>
    <mergeCell ref="B13:G13"/>
    <mergeCell ref="H13:J13"/>
    <mergeCell ref="K13:L13"/>
    <mergeCell ref="N19:O19"/>
    <mergeCell ref="H16:J16"/>
    <mergeCell ref="K16:L16"/>
    <mergeCell ref="B17:G17"/>
    <mergeCell ref="A69:B69"/>
    <mergeCell ref="A90:G90"/>
    <mergeCell ref="A95:B95"/>
    <mergeCell ref="A98:G98"/>
    <mergeCell ref="G58:O58"/>
    <mergeCell ref="G59:O59"/>
    <mergeCell ref="A83:B83"/>
    <mergeCell ref="A73:B73"/>
    <mergeCell ref="B100:N100"/>
    <mergeCell ref="B101:N101"/>
    <mergeCell ref="A84:B84"/>
    <mergeCell ref="G87:M87"/>
    <mergeCell ref="G88:M88"/>
    <mergeCell ref="A94:B94"/>
  </mergeCells>
  <pageMargins left="0.75" right="0.75" top="1" bottom="1" header="0.5" footer="0.5"/>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
  <sheetViews>
    <sheetView topLeftCell="A2" workbookViewId="0">
      <selection activeCell="E32" sqref="E32"/>
    </sheetView>
  </sheetViews>
  <sheetFormatPr defaultColWidth="11" defaultRowHeight="15.75" x14ac:dyDescent="0.25"/>
  <cols>
    <col min="1" max="13" width="15.625" customWidth="1"/>
    <col min="14" max="14" width="15.125" customWidth="1"/>
    <col min="15" max="15" width="15.625" customWidth="1"/>
  </cols>
  <sheetData>
    <row r="1" spans="1:12" x14ac:dyDescent="0.25">
      <c r="A1" t="s">
        <v>48</v>
      </c>
      <c r="B1" t="s">
        <v>334</v>
      </c>
    </row>
    <row r="2" spans="1:12" x14ac:dyDescent="0.25">
      <c r="A2" t="s">
        <v>432</v>
      </c>
      <c r="B2" t="s">
        <v>335</v>
      </c>
    </row>
    <row r="4" spans="1:12" x14ac:dyDescent="0.25">
      <c r="A4" t="s">
        <v>434</v>
      </c>
    </row>
    <row r="5" spans="1:12" x14ac:dyDescent="0.25">
      <c r="A5" t="s">
        <v>435</v>
      </c>
    </row>
    <row r="6" spans="1:12" x14ac:dyDescent="0.25">
      <c r="A6" t="s">
        <v>52</v>
      </c>
      <c r="B6" t="s">
        <v>53</v>
      </c>
      <c r="H6" t="s">
        <v>436</v>
      </c>
      <c r="K6" t="s">
        <v>55</v>
      </c>
      <c r="L6" t="s">
        <v>56</v>
      </c>
    </row>
    <row r="7" spans="1:12" x14ac:dyDescent="0.25">
      <c r="A7" s="381">
        <v>42621</v>
      </c>
      <c r="B7" t="s">
        <v>913</v>
      </c>
      <c r="H7" t="s">
        <v>914</v>
      </c>
      <c r="K7" t="s">
        <v>915</v>
      </c>
      <c r="L7">
        <v>131</v>
      </c>
    </row>
    <row r="8" spans="1:12" x14ac:dyDescent="0.25">
      <c r="A8" s="381">
        <v>42629</v>
      </c>
      <c r="B8" t="s">
        <v>916</v>
      </c>
      <c r="H8" t="s">
        <v>917</v>
      </c>
      <c r="K8" t="s">
        <v>339</v>
      </c>
      <c r="L8">
        <v>10</v>
      </c>
    </row>
    <row r="9" spans="1:12" x14ac:dyDescent="0.25">
      <c r="A9" s="381">
        <v>42633</v>
      </c>
      <c r="B9" t="s">
        <v>918</v>
      </c>
      <c r="K9" t="s">
        <v>338</v>
      </c>
    </row>
    <row r="10" spans="1:12" x14ac:dyDescent="0.25">
      <c r="A10" s="381">
        <v>42642</v>
      </c>
      <c r="B10" t="s">
        <v>919</v>
      </c>
      <c r="H10" t="s">
        <v>920</v>
      </c>
      <c r="K10" t="s">
        <v>691</v>
      </c>
    </row>
    <row r="11" spans="1:12" x14ac:dyDescent="0.25">
      <c r="A11" s="381">
        <v>42643</v>
      </c>
      <c r="B11" t="s">
        <v>921</v>
      </c>
      <c r="K11" t="s">
        <v>691</v>
      </c>
    </row>
    <row r="12" spans="1:12" x14ac:dyDescent="0.25">
      <c r="A12" s="381">
        <v>42647</v>
      </c>
      <c r="B12" t="s">
        <v>922</v>
      </c>
      <c r="H12" t="s">
        <v>923</v>
      </c>
      <c r="K12" t="s">
        <v>341</v>
      </c>
      <c r="L12">
        <v>18</v>
      </c>
    </row>
    <row r="13" spans="1:12" x14ac:dyDescent="0.25">
      <c r="A13" s="381">
        <v>42649</v>
      </c>
      <c r="B13" t="s">
        <v>924</v>
      </c>
      <c r="H13" t="s">
        <v>925</v>
      </c>
      <c r="K13" t="s">
        <v>926</v>
      </c>
      <c r="L13">
        <v>40</v>
      </c>
    </row>
    <row r="14" spans="1:12" x14ac:dyDescent="0.25">
      <c r="A14" s="381">
        <v>42649</v>
      </c>
      <c r="B14" t="s">
        <v>927</v>
      </c>
      <c r="H14" t="s">
        <v>925</v>
      </c>
      <c r="K14" t="s">
        <v>926</v>
      </c>
      <c r="L14">
        <v>27</v>
      </c>
    </row>
    <row r="15" spans="1:12" x14ac:dyDescent="0.25">
      <c r="A15" s="381">
        <v>42650</v>
      </c>
      <c r="B15" t="s">
        <v>928</v>
      </c>
      <c r="H15" t="s">
        <v>929</v>
      </c>
      <c r="K15" t="s">
        <v>336</v>
      </c>
      <c r="L15">
        <v>26</v>
      </c>
    </row>
    <row r="16" spans="1:12" x14ac:dyDescent="0.25">
      <c r="A16" s="381">
        <v>42656</v>
      </c>
      <c r="B16" t="s">
        <v>930</v>
      </c>
      <c r="H16" t="s">
        <v>931</v>
      </c>
      <c r="K16" t="s">
        <v>339</v>
      </c>
      <c r="L16">
        <v>11</v>
      </c>
    </row>
    <row r="17" spans="1:12" x14ac:dyDescent="0.25">
      <c r="A17" s="381">
        <v>42662</v>
      </c>
      <c r="B17" t="s">
        <v>932</v>
      </c>
      <c r="H17" t="s">
        <v>933</v>
      </c>
      <c r="K17" t="s">
        <v>337</v>
      </c>
      <c r="L17">
        <v>40</v>
      </c>
    </row>
    <row r="18" spans="1:12" x14ac:dyDescent="0.25">
      <c r="A18" s="381">
        <v>42663</v>
      </c>
      <c r="B18" t="s">
        <v>934</v>
      </c>
      <c r="H18" t="s">
        <v>935</v>
      </c>
      <c r="L18">
        <v>14</v>
      </c>
    </row>
    <row r="19" spans="1:12" x14ac:dyDescent="0.25">
      <c r="A19" s="381">
        <v>42667</v>
      </c>
      <c r="B19" t="s">
        <v>936</v>
      </c>
      <c r="H19" t="s">
        <v>937</v>
      </c>
      <c r="K19" t="s">
        <v>497</v>
      </c>
    </row>
    <row r="20" spans="1:12" x14ac:dyDescent="0.25">
      <c r="A20" s="381">
        <v>42668</v>
      </c>
      <c r="B20" t="s">
        <v>938</v>
      </c>
      <c r="H20" t="s">
        <v>937</v>
      </c>
      <c r="K20" t="s">
        <v>497</v>
      </c>
      <c r="L20">
        <v>126</v>
      </c>
    </row>
    <row r="21" spans="1:12" x14ac:dyDescent="0.25">
      <c r="A21" s="381">
        <v>42669</v>
      </c>
      <c r="B21" t="s">
        <v>939</v>
      </c>
      <c r="H21" t="s">
        <v>937</v>
      </c>
      <c r="K21" t="s">
        <v>497</v>
      </c>
      <c r="L21">
        <v>125</v>
      </c>
    </row>
    <row r="22" spans="1:12" x14ac:dyDescent="0.25">
      <c r="A22" s="381">
        <v>42683</v>
      </c>
      <c r="B22" t="s">
        <v>940</v>
      </c>
      <c r="H22" t="s">
        <v>941</v>
      </c>
      <c r="K22" t="s">
        <v>340</v>
      </c>
      <c r="L22">
        <v>47</v>
      </c>
    </row>
    <row r="23" spans="1:12" x14ac:dyDescent="0.25">
      <c r="A23" s="381">
        <v>42720</v>
      </c>
      <c r="B23" t="s">
        <v>942</v>
      </c>
      <c r="H23" t="s">
        <v>943</v>
      </c>
      <c r="K23" t="s">
        <v>944</v>
      </c>
      <c r="L23">
        <v>180</v>
      </c>
    </row>
    <row r="24" spans="1:12" x14ac:dyDescent="0.25">
      <c r="A24" s="381">
        <v>42720</v>
      </c>
      <c r="B24" t="s">
        <v>945</v>
      </c>
      <c r="H24" t="s">
        <v>943</v>
      </c>
      <c r="K24" t="s">
        <v>944</v>
      </c>
      <c r="L24">
        <v>83</v>
      </c>
    </row>
    <row r="25" spans="1:12" x14ac:dyDescent="0.25">
      <c r="A25" s="381">
        <v>42739</v>
      </c>
      <c r="B25" t="s">
        <v>946</v>
      </c>
      <c r="H25" t="s">
        <v>947</v>
      </c>
      <c r="K25" t="s">
        <v>337</v>
      </c>
      <c r="L25">
        <v>40</v>
      </c>
    </row>
    <row r="26" spans="1:12" x14ac:dyDescent="0.25">
      <c r="A26" s="381">
        <v>42761</v>
      </c>
      <c r="B26" t="s">
        <v>948</v>
      </c>
      <c r="H26" t="s">
        <v>949</v>
      </c>
      <c r="K26" t="s">
        <v>950</v>
      </c>
      <c r="L26">
        <v>74</v>
      </c>
    </row>
    <row r="27" spans="1:12" x14ac:dyDescent="0.25">
      <c r="A27" s="381">
        <v>42761</v>
      </c>
      <c r="B27" t="s">
        <v>951</v>
      </c>
      <c r="H27" t="s">
        <v>949</v>
      </c>
      <c r="K27" t="s">
        <v>950</v>
      </c>
      <c r="L27">
        <v>64</v>
      </c>
    </row>
    <row r="28" spans="1:12" x14ac:dyDescent="0.25">
      <c r="A28" s="381">
        <v>42774</v>
      </c>
      <c r="B28" t="s">
        <v>952</v>
      </c>
      <c r="H28" t="s">
        <v>953</v>
      </c>
      <c r="K28" t="s">
        <v>338</v>
      </c>
      <c r="L28">
        <v>32</v>
      </c>
    </row>
    <row r="29" spans="1:12" x14ac:dyDescent="0.25">
      <c r="A29" s="381">
        <v>42780</v>
      </c>
      <c r="B29" t="s">
        <v>954</v>
      </c>
      <c r="H29" t="s">
        <v>955</v>
      </c>
      <c r="K29" t="s">
        <v>956</v>
      </c>
      <c r="L29">
        <v>92</v>
      </c>
    </row>
    <row r="30" spans="1:12" x14ac:dyDescent="0.25">
      <c r="A30" s="381">
        <v>42781</v>
      </c>
      <c r="B30" t="s">
        <v>957</v>
      </c>
      <c r="H30" t="s">
        <v>958</v>
      </c>
      <c r="K30" t="s">
        <v>336</v>
      </c>
      <c r="L30">
        <v>136</v>
      </c>
    </row>
    <row r="31" spans="1:12" x14ac:dyDescent="0.25">
      <c r="A31" s="381">
        <v>42784</v>
      </c>
      <c r="B31" t="s">
        <v>959</v>
      </c>
      <c r="H31" t="s">
        <v>960</v>
      </c>
      <c r="K31" t="s">
        <v>341</v>
      </c>
      <c r="L31">
        <v>20</v>
      </c>
    </row>
    <row r="32" spans="1:12" x14ac:dyDescent="0.25">
      <c r="A32" s="381">
        <v>42808</v>
      </c>
      <c r="B32" t="s">
        <v>961</v>
      </c>
      <c r="H32" t="s">
        <v>962</v>
      </c>
      <c r="K32" t="s">
        <v>340</v>
      </c>
      <c r="L32">
        <v>35</v>
      </c>
    </row>
    <row r="33" spans="1:13" x14ac:dyDescent="0.25">
      <c r="A33" s="381">
        <v>42835</v>
      </c>
      <c r="B33" t="s">
        <v>963</v>
      </c>
      <c r="H33" t="s">
        <v>964</v>
      </c>
      <c r="K33" t="s">
        <v>343</v>
      </c>
      <c r="L33">
        <v>11</v>
      </c>
    </row>
    <row r="34" spans="1:13" x14ac:dyDescent="0.25">
      <c r="A34" s="381">
        <v>42840</v>
      </c>
      <c r="B34" t="s">
        <v>965</v>
      </c>
      <c r="L34">
        <v>125</v>
      </c>
    </row>
    <row r="35" spans="1:13" x14ac:dyDescent="0.25">
      <c r="A35" s="381">
        <v>42840</v>
      </c>
      <c r="B35" t="s">
        <v>966</v>
      </c>
      <c r="L35">
        <v>755</v>
      </c>
    </row>
    <row r="36" spans="1:13" x14ac:dyDescent="0.25">
      <c r="A36" t="s">
        <v>454</v>
      </c>
      <c r="L36" s="385">
        <v>2262</v>
      </c>
      <c r="M36" t="s">
        <v>67</v>
      </c>
    </row>
    <row r="37" spans="1:13" x14ac:dyDescent="0.25">
      <c r="L37">
        <v>49</v>
      </c>
      <c r="M37" t="s">
        <v>68</v>
      </c>
    </row>
    <row r="39" spans="1:13" x14ac:dyDescent="0.25">
      <c r="A39" t="s">
        <v>457</v>
      </c>
    </row>
    <row r="40" spans="1:13" x14ac:dyDescent="0.25">
      <c r="A40" t="s">
        <v>52</v>
      </c>
      <c r="B40" t="s">
        <v>53</v>
      </c>
      <c r="H40" t="s">
        <v>458</v>
      </c>
      <c r="K40" t="s">
        <v>459</v>
      </c>
      <c r="L40" t="s">
        <v>460</v>
      </c>
    </row>
    <row r="41" spans="1:13" x14ac:dyDescent="0.25">
      <c r="A41" s="381">
        <v>42613</v>
      </c>
      <c r="B41" t="s">
        <v>967</v>
      </c>
      <c r="H41" t="s">
        <v>968</v>
      </c>
    </row>
    <row r="42" spans="1:13" x14ac:dyDescent="0.25">
      <c r="A42" s="381">
        <v>42621</v>
      </c>
      <c r="B42" t="s">
        <v>969</v>
      </c>
      <c r="H42" t="s">
        <v>970</v>
      </c>
    </row>
    <row r="43" spans="1:13" x14ac:dyDescent="0.25">
      <c r="A43" s="381">
        <v>43070</v>
      </c>
      <c r="B43" s="496" t="s">
        <v>971</v>
      </c>
      <c r="C43" s="496"/>
      <c r="D43" s="496"/>
      <c r="E43" s="496"/>
      <c r="F43" s="496"/>
      <c r="G43" s="496"/>
      <c r="H43" t="s">
        <v>972</v>
      </c>
    </row>
    <row r="44" spans="1:13" x14ac:dyDescent="0.25">
      <c r="B44" s="497"/>
      <c r="C44" s="497"/>
      <c r="D44" s="497"/>
      <c r="E44" s="497"/>
      <c r="F44" s="497"/>
      <c r="G44" s="497"/>
    </row>
    <row r="45" spans="1:13" x14ac:dyDescent="0.25">
      <c r="L45">
        <v>3</v>
      </c>
      <c r="M45" t="s">
        <v>524</v>
      </c>
    </row>
    <row r="48" spans="1:13" x14ac:dyDescent="0.25">
      <c r="A48" t="s">
        <v>468</v>
      </c>
    </row>
    <row r="50" spans="1:13" x14ac:dyDescent="0.25">
      <c r="A50" t="s">
        <v>52</v>
      </c>
      <c r="B50" t="s">
        <v>69</v>
      </c>
    </row>
    <row r="51" spans="1:13" x14ac:dyDescent="0.25">
      <c r="A51" s="381">
        <v>42628</v>
      </c>
      <c r="B51" t="s">
        <v>934</v>
      </c>
    </row>
    <row r="52" spans="1:13" x14ac:dyDescent="0.25">
      <c r="A52" s="381">
        <v>42711</v>
      </c>
      <c r="B52" t="s">
        <v>973</v>
      </c>
    </row>
    <row r="53" spans="1:13" x14ac:dyDescent="0.25">
      <c r="A53" s="381">
        <v>42795</v>
      </c>
      <c r="B53" t="s">
        <v>973</v>
      </c>
      <c r="L53">
        <v>0</v>
      </c>
      <c r="M53" t="s">
        <v>75</v>
      </c>
    </row>
    <row r="56" spans="1:13" x14ac:dyDescent="0.25">
      <c r="A56" t="s">
        <v>471</v>
      </c>
    </row>
    <row r="58" spans="1:13" x14ac:dyDescent="0.25">
      <c r="D58" t="s">
        <v>317</v>
      </c>
    </row>
    <row r="59" spans="1:13" x14ac:dyDescent="0.25">
      <c r="A59" t="s">
        <v>77</v>
      </c>
      <c r="C59" t="s">
        <v>78</v>
      </c>
      <c r="D59" t="s">
        <v>79</v>
      </c>
      <c r="E59" t="s">
        <v>80</v>
      </c>
      <c r="G59" t="s">
        <v>81</v>
      </c>
    </row>
    <row r="60" spans="1:13" x14ac:dyDescent="0.25">
      <c r="A60" t="s">
        <v>82</v>
      </c>
      <c r="C60">
        <v>436</v>
      </c>
      <c r="D60">
        <v>0</v>
      </c>
      <c r="E60">
        <v>436</v>
      </c>
    </row>
    <row r="61" spans="1:13" x14ac:dyDescent="0.25">
      <c r="A61" t="s">
        <v>304</v>
      </c>
      <c r="C61">
        <v>203</v>
      </c>
      <c r="E61">
        <v>203</v>
      </c>
    </row>
    <row r="62" spans="1:13" x14ac:dyDescent="0.25">
      <c r="A62" t="s">
        <v>974</v>
      </c>
    </row>
    <row r="64" spans="1:13" x14ac:dyDescent="0.25">
      <c r="A64" t="s">
        <v>344</v>
      </c>
      <c r="C64">
        <v>32</v>
      </c>
      <c r="E64">
        <v>32</v>
      </c>
      <c r="G64" t="s">
        <v>164</v>
      </c>
    </row>
    <row r="65" spans="1:20" x14ac:dyDescent="0.25">
      <c r="A65" t="s">
        <v>345</v>
      </c>
      <c r="C65">
        <v>12</v>
      </c>
      <c r="E65">
        <v>12</v>
      </c>
      <c r="G65" t="s">
        <v>164</v>
      </c>
    </row>
    <row r="66" spans="1:20" x14ac:dyDescent="0.25">
      <c r="A66" t="s">
        <v>975</v>
      </c>
      <c r="C66">
        <v>874</v>
      </c>
      <c r="E66">
        <v>874</v>
      </c>
      <c r="G66" t="s">
        <v>164</v>
      </c>
    </row>
    <row r="67" spans="1:20" x14ac:dyDescent="0.25">
      <c r="A67" t="s">
        <v>85</v>
      </c>
      <c r="C67">
        <v>1557</v>
      </c>
      <c r="D67">
        <v>0</v>
      </c>
      <c r="E67">
        <v>1557</v>
      </c>
    </row>
    <row r="69" spans="1:20" x14ac:dyDescent="0.25">
      <c r="A69" t="s">
        <v>86</v>
      </c>
      <c r="C69" t="s">
        <v>87</v>
      </c>
      <c r="D69" t="s">
        <v>88</v>
      </c>
      <c r="E69" t="s">
        <v>89</v>
      </c>
      <c r="F69" t="s">
        <v>90</v>
      </c>
      <c r="G69" t="s">
        <v>91</v>
      </c>
      <c r="H69" t="s">
        <v>92</v>
      </c>
      <c r="I69" t="s">
        <v>80</v>
      </c>
      <c r="J69" t="s">
        <v>93</v>
      </c>
    </row>
    <row r="70" spans="1:20" x14ac:dyDescent="0.25">
      <c r="C70">
        <v>180</v>
      </c>
      <c r="D70">
        <v>153</v>
      </c>
      <c r="E70">
        <v>46</v>
      </c>
      <c r="F70">
        <v>3</v>
      </c>
      <c r="G70">
        <v>228</v>
      </c>
      <c r="H70">
        <v>29</v>
      </c>
      <c r="I70">
        <v>639</v>
      </c>
      <c r="J70" t="s">
        <v>308</v>
      </c>
    </row>
    <row r="71" spans="1:20" x14ac:dyDescent="0.25">
      <c r="A71" t="s">
        <v>85</v>
      </c>
    </row>
    <row r="72" spans="1:20" x14ac:dyDescent="0.25">
      <c r="Q72" s="383"/>
      <c r="R72" s="383"/>
      <c r="S72" s="383"/>
      <c r="T72" s="383"/>
    </row>
    <row r="73" spans="1:20" ht="31.5" x14ac:dyDescent="0.25">
      <c r="A73" s="383" t="s">
        <v>95</v>
      </c>
      <c r="B73" s="383"/>
      <c r="C73" s="383" t="s">
        <v>96</v>
      </c>
      <c r="D73" s="383" t="s">
        <v>97</v>
      </c>
      <c r="E73" s="383" t="s">
        <v>98</v>
      </c>
      <c r="F73" s="383" t="s">
        <v>99</v>
      </c>
      <c r="G73" s="383" t="s">
        <v>100</v>
      </c>
      <c r="H73" s="383" t="s">
        <v>101</v>
      </c>
      <c r="I73" s="383" t="s">
        <v>102</v>
      </c>
      <c r="J73" s="383" t="s">
        <v>103</v>
      </c>
      <c r="K73" s="383" t="s">
        <v>104</v>
      </c>
      <c r="L73" s="383" t="s">
        <v>106</v>
      </c>
      <c r="M73" s="383" t="s">
        <v>107</v>
      </c>
      <c r="N73" s="383" t="s">
        <v>108</v>
      </c>
      <c r="O73" s="383"/>
      <c r="P73" s="383"/>
    </row>
    <row r="74" spans="1:20" x14ac:dyDescent="0.25">
      <c r="A74" t="s">
        <v>346</v>
      </c>
      <c r="C74">
        <v>26</v>
      </c>
      <c r="D74">
        <v>0</v>
      </c>
      <c r="E74">
        <v>10</v>
      </c>
      <c r="F74">
        <v>0</v>
      </c>
      <c r="G74">
        <v>246</v>
      </c>
      <c r="H74">
        <v>0</v>
      </c>
      <c r="I74">
        <v>0</v>
      </c>
      <c r="J74">
        <v>284</v>
      </c>
      <c r="K74">
        <v>0</v>
      </c>
      <c r="L74">
        <v>0</v>
      </c>
      <c r="M74">
        <v>0</v>
      </c>
      <c r="N74">
        <v>566</v>
      </c>
    </row>
    <row r="75" spans="1:20" x14ac:dyDescent="0.25">
      <c r="A75" t="s">
        <v>85</v>
      </c>
      <c r="C75">
        <v>26</v>
      </c>
      <c r="D75">
        <v>0</v>
      </c>
      <c r="E75">
        <v>10</v>
      </c>
      <c r="F75">
        <v>0</v>
      </c>
      <c r="G75">
        <v>246</v>
      </c>
      <c r="H75">
        <v>0</v>
      </c>
      <c r="I75">
        <v>0</v>
      </c>
      <c r="J75">
        <v>284</v>
      </c>
      <c r="K75">
        <v>0</v>
      </c>
      <c r="L75">
        <v>0</v>
      </c>
      <c r="M75">
        <v>0</v>
      </c>
      <c r="N75">
        <v>566</v>
      </c>
    </row>
    <row r="77" spans="1:20" x14ac:dyDescent="0.25">
      <c r="A77" t="s">
        <v>109</v>
      </c>
      <c r="C77" t="s">
        <v>110</v>
      </c>
      <c r="D77" t="s">
        <v>111</v>
      </c>
      <c r="N77" t="s">
        <v>112</v>
      </c>
    </row>
    <row r="78" spans="1:20" x14ac:dyDescent="0.25">
      <c r="A78" t="s">
        <v>346</v>
      </c>
      <c r="C78">
        <v>0</v>
      </c>
      <c r="D78">
        <v>83</v>
      </c>
      <c r="N78">
        <v>83</v>
      </c>
    </row>
    <row r="79" spans="1:20" x14ac:dyDescent="0.25">
      <c r="A79" t="s">
        <v>85</v>
      </c>
      <c r="C79">
        <v>0</v>
      </c>
      <c r="D79">
        <v>83</v>
      </c>
      <c r="N79">
        <v>83</v>
      </c>
    </row>
    <row r="80" spans="1:20" x14ac:dyDescent="0.25">
      <c r="A80" t="s">
        <v>114</v>
      </c>
    </row>
    <row r="81" spans="1:14" x14ac:dyDescent="0.25">
      <c r="M81" t="s">
        <v>115</v>
      </c>
      <c r="N81">
        <v>649</v>
      </c>
    </row>
    <row r="82" spans="1:14" x14ac:dyDescent="0.25">
      <c r="A82" t="s">
        <v>480</v>
      </c>
    </row>
    <row r="84" spans="1:14" x14ac:dyDescent="0.25">
      <c r="C84" t="s">
        <v>116</v>
      </c>
      <c r="D84" t="s">
        <v>117</v>
      </c>
      <c r="E84" t="s">
        <v>118</v>
      </c>
      <c r="F84" t="s">
        <v>119</v>
      </c>
      <c r="G84" t="s">
        <v>92</v>
      </c>
      <c r="H84" t="s">
        <v>309</v>
      </c>
      <c r="I84" t="s">
        <v>80</v>
      </c>
    </row>
    <row r="85" spans="1:14" x14ac:dyDescent="0.25">
      <c r="C85" s="384">
        <v>0</v>
      </c>
      <c r="D85" s="384">
        <v>0</v>
      </c>
      <c r="E85" s="384">
        <v>0</v>
      </c>
      <c r="F85" s="384">
        <v>4031.37</v>
      </c>
      <c r="G85" s="384"/>
      <c r="H85" s="384">
        <v>516.66</v>
      </c>
      <c r="I85" s="384">
        <v>4548.03</v>
      </c>
    </row>
    <row r="86" spans="1:14" x14ac:dyDescent="0.25">
      <c r="A86" t="s">
        <v>85</v>
      </c>
      <c r="C86" s="384"/>
      <c r="D86" s="384"/>
      <c r="E86" s="384"/>
      <c r="F86" s="384"/>
      <c r="G86" s="384"/>
      <c r="H86" s="384"/>
      <c r="I86" s="384"/>
    </row>
    <row r="88" spans="1:14" x14ac:dyDescent="0.25">
      <c r="C88" t="s">
        <v>120</v>
      </c>
      <c r="D88" t="s">
        <v>121</v>
      </c>
      <c r="E88" t="s">
        <v>80</v>
      </c>
    </row>
    <row r="89" spans="1:14" x14ac:dyDescent="0.25">
      <c r="C89">
        <v>0</v>
      </c>
      <c r="D89">
        <v>0</v>
      </c>
      <c r="E89">
        <v>0</v>
      </c>
      <c r="G89" t="s">
        <v>122</v>
      </c>
    </row>
    <row r="90" spans="1:14" x14ac:dyDescent="0.25">
      <c r="A90" t="s">
        <v>80</v>
      </c>
      <c r="C90" s="384">
        <v>0</v>
      </c>
      <c r="D90" s="384">
        <v>0</v>
      </c>
      <c r="E90" s="384">
        <v>0</v>
      </c>
    </row>
    <row r="92" spans="1:14" x14ac:dyDescent="0.25">
      <c r="A92" t="s">
        <v>482</v>
      </c>
    </row>
    <row r="94" spans="1:14" x14ac:dyDescent="0.25">
      <c r="D94" t="s">
        <v>125</v>
      </c>
      <c r="E94" t="s">
        <v>126</v>
      </c>
      <c r="F94" t="s">
        <v>127</v>
      </c>
      <c r="G94" t="s">
        <v>128</v>
      </c>
      <c r="H94" t="s">
        <v>129</v>
      </c>
      <c r="I94" t="s">
        <v>85</v>
      </c>
    </row>
    <row r="95" spans="1:14" x14ac:dyDescent="0.25">
      <c r="C95" t="s">
        <v>130</v>
      </c>
      <c r="D95">
        <v>0.15</v>
      </c>
      <c r="E95">
        <v>0.1</v>
      </c>
      <c r="F95">
        <v>0</v>
      </c>
      <c r="G95">
        <v>0</v>
      </c>
      <c r="H95">
        <v>0.16</v>
      </c>
    </row>
    <row r="96" spans="1:14" x14ac:dyDescent="0.25">
      <c r="C96" t="s">
        <v>131</v>
      </c>
      <c r="D96">
        <v>0.15</v>
      </c>
      <c r="E96">
        <v>0.1</v>
      </c>
      <c r="F96">
        <v>0</v>
      </c>
      <c r="G96">
        <v>0</v>
      </c>
      <c r="H96">
        <v>0.16</v>
      </c>
    </row>
    <row r="98" spans="1:2" x14ac:dyDescent="0.25">
      <c r="A98" t="s">
        <v>132</v>
      </c>
    </row>
    <row r="99" spans="1:2" x14ac:dyDescent="0.25">
      <c r="A99" t="s">
        <v>483</v>
      </c>
    </row>
    <row r="101" spans="1:2" x14ac:dyDescent="0.25">
      <c r="A101" t="s">
        <v>133</v>
      </c>
    </row>
    <row r="102" spans="1:2" x14ac:dyDescent="0.25">
      <c r="A102" s="381">
        <v>42840</v>
      </c>
      <c r="B102" t="s">
        <v>976</v>
      </c>
    </row>
    <row r="103" spans="1:2" x14ac:dyDescent="0.25">
      <c r="B103" t="s">
        <v>977</v>
      </c>
    </row>
    <row r="104" spans="1:2" x14ac:dyDescent="0.25">
      <c r="B104" t="s">
        <v>978</v>
      </c>
    </row>
    <row r="105" spans="1:2" x14ac:dyDescent="0.25">
      <c r="B105" t="s">
        <v>979</v>
      </c>
    </row>
    <row r="125" ht="18" customHeight="1" x14ac:dyDescent="0.25"/>
  </sheetData>
  <mergeCells count="2">
    <mergeCell ref="B43:G43"/>
    <mergeCell ref="B44:G44"/>
  </mergeCells>
  <hyperlinks>
    <hyperlink ref="H16" r:id="rId1" display="http://sna.org/resources/Documents/15resprosec04.pdf"/>
  </hyperlinks>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11"/>
  <sheetViews>
    <sheetView topLeftCell="A7" workbookViewId="0">
      <selection activeCell="F209" sqref="F209"/>
    </sheetView>
  </sheetViews>
  <sheetFormatPr defaultColWidth="11" defaultRowHeight="15.75" x14ac:dyDescent="0.25"/>
  <cols>
    <col min="1" max="13" width="15.625" customWidth="1"/>
    <col min="14" max="14" width="15.125" customWidth="1"/>
    <col min="15" max="15" width="15.625" customWidth="1"/>
  </cols>
  <sheetData>
    <row r="1" spans="1:17" ht="19.5" thickTop="1" thickBot="1" x14ac:dyDescent="0.3">
      <c r="A1" s="15" t="s">
        <v>48</v>
      </c>
      <c r="B1" s="545" t="s">
        <v>134</v>
      </c>
      <c r="C1" s="546"/>
      <c r="D1" s="547"/>
      <c r="E1" s="16"/>
      <c r="F1" s="16"/>
      <c r="G1" s="16"/>
      <c r="H1" s="16"/>
      <c r="I1" s="16"/>
      <c r="J1" s="16"/>
      <c r="K1" s="16"/>
      <c r="L1" s="16"/>
      <c r="M1" s="16"/>
      <c r="N1" s="16"/>
      <c r="O1" s="16"/>
      <c r="P1" s="16"/>
      <c r="Q1" s="16"/>
    </row>
    <row r="2" spans="1:17" ht="19.5" thickTop="1" thickBot="1" x14ac:dyDescent="0.3">
      <c r="A2" s="545" t="s">
        <v>135</v>
      </c>
      <c r="B2" s="546"/>
      <c r="C2" s="546"/>
      <c r="D2" s="547"/>
      <c r="E2" s="16"/>
      <c r="F2" s="16"/>
      <c r="G2" s="16"/>
      <c r="H2" s="16"/>
      <c r="I2" s="16"/>
      <c r="J2" s="16"/>
      <c r="K2" s="16"/>
      <c r="L2" s="16"/>
      <c r="M2" s="16"/>
      <c r="N2" s="16"/>
      <c r="O2" s="16"/>
      <c r="P2" s="16"/>
      <c r="Q2" s="16"/>
    </row>
    <row r="3" spans="1:17" ht="19.5" thickTop="1" x14ac:dyDescent="0.25">
      <c r="A3" s="17" t="s">
        <v>49</v>
      </c>
      <c r="B3" s="16"/>
      <c r="C3" s="16"/>
      <c r="D3" s="16"/>
      <c r="E3" s="16"/>
      <c r="F3" s="16"/>
      <c r="G3" s="16"/>
      <c r="H3" s="16"/>
      <c r="I3" s="16"/>
      <c r="J3" s="16"/>
      <c r="K3" s="16"/>
      <c r="L3" s="16"/>
      <c r="M3" s="16"/>
      <c r="N3" s="16"/>
      <c r="O3" s="16"/>
      <c r="P3" s="16"/>
      <c r="Q3" s="16"/>
    </row>
    <row r="4" spans="1:17" ht="18" x14ac:dyDescent="0.25">
      <c r="A4" s="548" t="s">
        <v>50</v>
      </c>
      <c r="B4" s="548"/>
      <c r="C4" s="549"/>
      <c r="D4" s="549"/>
      <c r="E4" s="549"/>
      <c r="F4" s="549"/>
      <c r="G4" s="549"/>
      <c r="H4" s="549"/>
      <c r="I4" s="549"/>
      <c r="J4" s="549"/>
      <c r="K4" s="549"/>
      <c r="L4" s="549"/>
      <c r="M4" s="549"/>
      <c r="N4" s="549"/>
      <c r="O4" s="549"/>
      <c r="P4" s="16"/>
      <c r="Q4" s="16"/>
    </row>
    <row r="5" spans="1:17" ht="18" x14ac:dyDescent="0.25">
      <c r="A5" s="548" t="s">
        <v>980</v>
      </c>
      <c r="B5" s="548"/>
      <c r="C5" s="549"/>
      <c r="D5" s="549"/>
      <c r="E5" s="549"/>
      <c r="F5" s="549"/>
      <c r="G5" s="549"/>
      <c r="H5" s="549"/>
      <c r="I5" s="549"/>
      <c r="J5" s="549"/>
      <c r="K5" s="549"/>
      <c r="L5" s="549"/>
      <c r="M5" s="549"/>
      <c r="N5" s="549"/>
      <c r="O5" s="549"/>
      <c r="P5" s="16"/>
      <c r="Q5" s="16"/>
    </row>
    <row r="6" spans="1:17" ht="16.5" thickBot="1" x14ac:dyDescent="0.3">
      <c r="K6" s="18"/>
      <c r="N6" s="18"/>
      <c r="P6" s="16"/>
      <c r="Q6" s="16"/>
    </row>
    <row r="7" spans="1:17" ht="17.25" thickTop="1" thickBot="1" x14ac:dyDescent="0.3">
      <c r="A7" s="19" t="s">
        <v>540</v>
      </c>
      <c r="B7" s="19"/>
      <c r="C7" s="19"/>
      <c r="D7" s="19"/>
      <c r="E7" s="19"/>
      <c r="F7" s="19"/>
      <c r="G7" s="19"/>
      <c r="H7" s="19"/>
      <c r="I7" s="20"/>
      <c r="J7" s="21"/>
      <c r="K7" s="21"/>
      <c r="L7" s="21"/>
      <c r="M7" s="21"/>
      <c r="N7" s="349"/>
      <c r="O7" s="349"/>
      <c r="P7" s="386"/>
      <c r="Q7" s="386"/>
    </row>
    <row r="8" spans="1:17" ht="17.25" thickTop="1" thickBot="1" x14ac:dyDescent="0.3">
      <c r="A8" s="19" t="s">
        <v>51</v>
      </c>
      <c r="B8" s="19"/>
      <c r="C8" s="19"/>
      <c r="D8" s="22"/>
      <c r="E8" s="22"/>
      <c r="F8" s="19"/>
      <c r="G8" s="23"/>
      <c r="H8" s="24"/>
      <c r="I8" s="25"/>
      <c r="J8" s="26"/>
      <c r="K8" s="26"/>
      <c r="L8" s="26"/>
      <c r="M8" s="26"/>
      <c r="N8" s="27"/>
      <c r="O8" s="28"/>
      <c r="P8" s="386"/>
      <c r="Q8" s="386"/>
    </row>
    <row r="9" spans="1:17" ht="130.5" thickTop="1" thickBot="1" x14ac:dyDescent="0.3">
      <c r="A9" s="355" t="s">
        <v>52</v>
      </c>
      <c r="B9" s="161" t="s">
        <v>53</v>
      </c>
      <c r="C9" s="30"/>
      <c r="D9" s="162"/>
      <c r="E9" s="162"/>
      <c r="F9" s="162"/>
      <c r="G9" s="163"/>
      <c r="H9" s="507" t="s">
        <v>54</v>
      </c>
      <c r="I9" s="507"/>
      <c r="J9" s="508"/>
      <c r="K9" s="508" t="s">
        <v>55</v>
      </c>
      <c r="L9" s="508"/>
      <c r="M9" s="356" t="s">
        <v>56</v>
      </c>
      <c r="N9" s="33" t="s">
        <v>57</v>
      </c>
      <c r="O9" s="34" t="s">
        <v>136</v>
      </c>
      <c r="P9" s="386"/>
      <c r="Q9" s="386"/>
    </row>
    <row r="10" spans="1:17" ht="17.25" thickTop="1" thickBot="1" x14ac:dyDescent="0.3">
      <c r="A10" s="35">
        <v>42620</v>
      </c>
      <c r="B10" s="168" t="s">
        <v>981</v>
      </c>
      <c r="C10" s="169"/>
      <c r="D10" s="169"/>
      <c r="E10" s="169"/>
      <c r="F10" s="169"/>
      <c r="G10" s="169"/>
      <c r="H10" s="336" t="s">
        <v>982</v>
      </c>
      <c r="I10" s="337"/>
      <c r="J10" s="338"/>
      <c r="K10" s="336" t="s">
        <v>139</v>
      </c>
      <c r="L10" s="338"/>
      <c r="M10" s="37">
        <v>60</v>
      </c>
      <c r="N10" s="37" t="s">
        <v>59</v>
      </c>
      <c r="O10" s="37" t="s">
        <v>152</v>
      </c>
      <c r="P10" s="386"/>
      <c r="Q10" s="386"/>
    </row>
    <row r="11" spans="1:17" ht="16.5" thickTop="1" x14ac:dyDescent="0.25">
      <c r="A11" s="62">
        <v>42620</v>
      </c>
      <c r="B11" s="341" t="s">
        <v>983</v>
      </c>
      <c r="C11" s="357"/>
      <c r="D11" s="357"/>
      <c r="E11" s="357"/>
      <c r="F11" s="342"/>
      <c r="G11" s="342"/>
      <c r="H11" s="680"/>
      <c r="I11" s="681"/>
      <c r="J11" s="682"/>
      <c r="K11" s="680" t="s">
        <v>984</v>
      </c>
      <c r="L11" s="682"/>
      <c r="M11" s="38">
        <v>100</v>
      </c>
      <c r="N11" s="38" t="s">
        <v>59</v>
      </c>
      <c r="O11" s="39" t="s">
        <v>152</v>
      </c>
      <c r="P11" s="18"/>
      <c r="Q11" s="18"/>
    </row>
    <row r="12" spans="1:17" x14ac:dyDescent="0.25">
      <c r="A12" s="35">
        <v>42621</v>
      </c>
      <c r="B12" s="168" t="s">
        <v>158</v>
      </c>
      <c r="C12" s="169"/>
      <c r="D12" s="169"/>
      <c r="E12" s="169"/>
      <c r="F12" s="169"/>
      <c r="G12" s="169"/>
      <c r="H12" s="336" t="s">
        <v>159</v>
      </c>
      <c r="I12" s="337"/>
      <c r="J12" s="338"/>
      <c r="K12" s="336" t="s">
        <v>143</v>
      </c>
      <c r="L12" s="338"/>
      <c r="M12" s="37">
        <v>20</v>
      </c>
      <c r="N12" s="37" t="s">
        <v>59</v>
      </c>
      <c r="O12" s="37" t="s">
        <v>152</v>
      </c>
      <c r="P12" s="386"/>
      <c r="Q12" s="386"/>
    </row>
    <row r="13" spans="1:17" x14ac:dyDescent="0.25">
      <c r="A13" s="35">
        <v>42633</v>
      </c>
      <c r="B13" s="168" t="s">
        <v>158</v>
      </c>
      <c r="C13" s="169"/>
      <c r="D13" s="169"/>
      <c r="E13" s="169"/>
      <c r="F13" s="169"/>
      <c r="G13" s="169"/>
      <c r="H13" s="336" t="s">
        <v>985</v>
      </c>
      <c r="I13" s="337"/>
      <c r="J13" s="338"/>
      <c r="K13" s="336" t="s">
        <v>143</v>
      </c>
      <c r="L13" s="338"/>
      <c r="M13" s="37">
        <v>30</v>
      </c>
      <c r="N13" s="37" t="s">
        <v>59</v>
      </c>
      <c r="O13" s="37" t="s">
        <v>152</v>
      </c>
      <c r="P13" s="386"/>
      <c r="Q13" s="386"/>
    </row>
    <row r="14" spans="1:17" x14ac:dyDescent="0.25">
      <c r="A14" s="35">
        <v>42633</v>
      </c>
      <c r="B14" s="331" t="s">
        <v>986</v>
      </c>
      <c r="C14" s="332"/>
      <c r="D14" s="332"/>
      <c r="E14" s="332"/>
      <c r="F14" s="332"/>
      <c r="G14" s="332"/>
      <c r="H14" s="504" t="s">
        <v>159</v>
      </c>
      <c r="I14" s="505"/>
      <c r="J14" s="506"/>
      <c r="K14" s="504" t="s">
        <v>987</v>
      </c>
      <c r="L14" s="506"/>
      <c r="M14" s="37">
        <v>20</v>
      </c>
      <c r="N14" s="37"/>
      <c r="O14" s="37" t="s">
        <v>141</v>
      </c>
      <c r="P14" s="18"/>
      <c r="Q14" s="18"/>
    </row>
    <row r="15" spans="1:17" x14ac:dyDescent="0.25">
      <c r="A15" s="35">
        <v>42642</v>
      </c>
      <c r="B15" s="168" t="s">
        <v>156</v>
      </c>
      <c r="C15" s="169"/>
      <c r="D15" s="169"/>
      <c r="E15" s="169"/>
      <c r="F15" s="169"/>
      <c r="G15" s="169"/>
      <c r="H15" s="336" t="s">
        <v>138</v>
      </c>
      <c r="I15" s="337"/>
      <c r="J15" s="338"/>
      <c r="K15" s="336" t="s">
        <v>139</v>
      </c>
      <c r="L15" s="338"/>
      <c r="M15" s="37">
        <v>20</v>
      </c>
      <c r="N15" s="37" t="s">
        <v>59</v>
      </c>
      <c r="O15" s="37" t="s">
        <v>152</v>
      </c>
      <c r="P15" s="386"/>
      <c r="Q15" s="386"/>
    </row>
    <row r="16" spans="1:17" x14ac:dyDescent="0.25">
      <c r="A16" s="35">
        <v>42640</v>
      </c>
      <c r="B16" s="168" t="s">
        <v>158</v>
      </c>
      <c r="C16" s="169"/>
      <c r="D16" s="169"/>
      <c r="E16" s="169"/>
      <c r="F16" s="169"/>
      <c r="G16" s="169"/>
      <c r="H16" s="336" t="s">
        <v>988</v>
      </c>
      <c r="I16" s="337"/>
      <c r="J16" s="338"/>
      <c r="K16" s="336" t="s">
        <v>143</v>
      </c>
      <c r="L16" s="338"/>
      <c r="M16" s="37">
        <v>8</v>
      </c>
      <c r="N16" s="37" t="s">
        <v>59</v>
      </c>
      <c r="O16" s="37" t="s">
        <v>141</v>
      </c>
      <c r="P16" s="386"/>
      <c r="Q16" s="386"/>
    </row>
    <row r="17" spans="1:17" x14ac:dyDescent="0.25">
      <c r="A17" s="35">
        <v>42644</v>
      </c>
      <c r="B17" s="168" t="s">
        <v>989</v>
      </c>
      <c r="C17" s="169"/>
      <c r="D17" s="169"/>
      <c r="E17" s="169"/>
      <c r="F17" s="169"/>
      <c r="G17" s="169"/>
      <c r="H17" s="336" t="s">
        <v>990</v>
      </c>
      <c r="I17" s="337"/>
      <c r="J17" s="338"/>
      <c r="K17" s="336" t="s">
        <v>147</v>
      </c>
      <c r="L17" s="338"/>
      <c r="M17" s="37"/>
      <c r="N17" s="37" t="s">
        <v>148</v>
      </c>
      <c r="O17" s="37" t="s">
        <v>141</v>
      </c>
      <c r="P17" s="386"/>
      <c r="Q17" s="386"/>
    </row>
    <row r="18" spans="1:17" x14ac:dyDescent="0.25">
      <c r="A18" s="35">
        <v>42657</v>
      </c>
      <c r="B18" s="168" t="s">
        <v>991</v>
      </c>
      <c r="C18" s="169"/>
      <c r="D18" s="169"/>
      <c r="E18" s="169"/>
      <c r="F18" s="169"/>
      <c r="G18" s="169"/>
      <c r="H18" s="336" t="s">
        <v>328</v>
      </c>
      <c r="I18" s="337"/>
      <c r="J18" s="338"/>
      <c r="K18" s="336" t="s">
        <v>143</v>
      </c>
      <c r="L18" s="338"/>
      <c r="M18" s="37">
        <v>150</v>
      </c>
      <c r="N18" s="37" t="s">
        <v>59</v>
      </c>
      <c r="O18" s="37" t="s">
        <v>152</v>
      </c>
      <c r="P18" s="386"/>
      <c r="Q18" s="386"/>
    </row>
    <row r="19" spans="1:17" x14ac:dyDescent="0.25">
      <c r="A19" s="35">
        <v>42661</v>
      </c>
      <c r="B19" s="331" t="s">
        <v>992</v>
      </c>
      <c r="C19" s="332"/>
      <c r="D19" s="170"/>
      <c r="E19" s="332"/>
      <c r="F19" s="332"/>
      <c r="G19" s="332"/>
      <c r="H19" s="504" t="s">
        <v>145</v>
      </c>
      <c r="I19" s="505"/>
      <c r="J19" s="506"/>
      <c r="K19" s="504" t="s">
        <v>987</v>
      </c>
      <c r="L19" s="506"/>
      <c r="M19" s="37">
        <v>120</v>
      </c>
      <c r="N19" s="37" t="s">
        <v>59</v>
      </c>
      <c r="O19" s="336" t="s">
        <v>152</v>
      </c>
      <c r="P19" s="388"/>
      <c r="Q19" s="18"/>
    </row>
    <row r="20" spans="1:17" x14ac:dyDescent="0.25">
      <c r="A20" s="35">
        <v>42670</v>
      </c>
      <c r="B20" s="168" t="s">
        <v>993</v>
      </c>
      <c r="C20" s="169"/>
      <c r="D20" s="169"/>
      <c r="E20" s="169"/>
      <c r="F20" s="169"/>
      <c r="G20" s="169"/>
      <c r="H20" s="336" t="s">
        <v>994</v>
      </c>
      <c r="I20" s="337"/>
      <c r="J20" s="338"/>
      <c r="K20" s="336" t="s">
        <v>497</v>
      </c>
      <c r="L20" s="338"/>
      <c r="M20" s="37">
        <v>55</v>
      </c>
      <c r="N20" s="37" t="s">
        <v>59</v>
      </c>
      <c r="O20" s="37" t="s">
        <v>141</v>
      </c>
      <c r="P20" s="386"/>
      <c r="Q20" s="386"/>
    </row>
    <row r="21" spans="1:17" x14ac:dyDescent="0.25">
      <c r="A21" s="35">
        <v>42674</v>
      </c>
      <c r="B21" s="168" t="s">
        <v>149</v>
      </c>
      <c r="C21" s="169"/>
      <c r="D21" s="169"/>
      <c r="E21" s="169"/>
      <c r="F21" s="169"/>
      <c r="G21" s="169"/>
      <c r="H21" s="679" t="s">
        <v>150</v>
      </c>
      <c r="I21" s="505"/>
      <c r="J21" s="506"/>
      <c r="K21" s="504" t="s">
        <v>147</v>
      </c>
      <c r="L21" s="506"/>
      <c r="M21" s="37" t="s">
        <v>147</v>
      </c>
      <c r="N21" s="37" t="s">
        <v>151</v>
      </c>
      <c r="O21" s="37" t="s">
        <v>141</v>
      </c>
      <c r="P21" s="18"/>
      <c r="Q21" s="18"/>
    </row>
    <row r="22" spans="1:17" x14ac:dyDescent="0.25">
      <c r="A22" s="35">
        <v>42678</v>
      </c>
      <c r="B22" s="331" t="s">
        <v>995</v>
      </c>
      <c r="C22" s="332"/>
      <c r="D22" s="332"/>
      <c r="E22" s="332"/>
      <c r="F22" s="332"/>
      <c r="G22" s="332"/>
      <c r="H22" s="504" t="s">
        <v>996</v>
      </c>
      <c r="I22" s="505"/>
      <c r="J22" s="506"/>
      <c r="K22" s="504" t="s">
        <v>997</v>
      </c>
      <c r="L22" s="506"/>
      <c r="M22" s="37">
        <v>20</v>
      </c>
      <c r="N22" s="37" t="s">
        <v>491</v>
      </c>
      <c r="O22" s="37" t="s">
        <v>141</v>
      </c>
      <c r="P22" s="18"/>
      <c r="Q22" s="18"/>
    </row>
    <row r="23" spans="1:17" x14ac:dyDescent="0.25">
      <c r="A23" s="35">
        <v>42703</v>
      </c>
      <c r="B23" s="331" t="s">
        <v>995</v>
      </c>
      <c r="C23" s="332"/>
      <c r="D23" s="332"/>
      <c r="E23" s="332"/>
      <c r="F23" s="332"/>
      <c r="G23" s="332"/>
      <c r="H23" s="504" t="s">
        <v>996</v>
      </c>
      <c r="I23" s="505"/>
      <c r="J23" s="506"/>
      <c r="K23" s="504" t="s">
        <v>997</v>
      </c>
      <c r="L23" s="506"/>
      <c r="M23" s="37">
        <v>30</v>
      </c>
      <c r="N23" s="37" t="s">
        <v>491</v>
      </c>
      <c r="O23" s="37" t="s">
        <v>141</v>
      </c>
      <c r="P23" s="18"/>
      <c r="Q23" s="18"/>
    </row>
    <row r="24" spans="1:17" x14ac:dyDescent="0.25">
      <c r="A24" s="35">
        <v>42703</v>
      </c>
      <c r="B24" s="331" t="s">
        <v>998</v>
      </c>
      <c r="C24" s="332"/>
      <c r="D24" s="332"/>
      <c r="E24" s="332"/>
      <c r="F24" s="332"/>
      <c r="G24" s="332"/>
      <c r="H24" s="336" t="s">
        <v>996</v>
      </c>
      <c r="I24" s="337"/>
      <c r="J24" s="338"/>
      <c r="K24" s="336" t="s">
        <v>143</v>
      </c>
      <c r="L24" s="338"/>
      <c r="M24" s="37">
        <v>11</v>
      </c>
      <c r="N24" s="37" t="s">
        <v>491</v>
      </c>
      <c r="O24" s="37" t="s">
        <v>141</v>
      </c>
      <c r="P24" s="386"/>
      <c r="Q24" s="386"/>
    </row>
    <row r="25" spans="1:17" x14ac:dyDescent="0.25">
      <c r="A25" s="35">
        <v>42745</v>
      </c>
      <c r="B25" s="331" t="s">
        <v>999</v>
      </c>
      <c r="C25" s="332"/>
      <c r="D25" s="332"/>
      <c r="E25" s="332"/>
      <c r="F25" s="332"/>
      <c r="G25" s="332"/>
      <c r="H25" s="504" t="s">
        <v>1000</v>
      </c>
      <c r="I25" s="505"/>
      <c r="J25" s="506"/>
      <c r="K25" s="504" t="s">
        <v>1001</v>
      </c>
      <c r="L25" s="506"/>
      <c r="M25" s="37">
        <v>200</v>
      </c>
      <c r="N25" s="37" t="s">
        <v>59</v>
      </c>
      <c r="O25" s="37" t="s">
        <v>152</v>
      </c>
      <c r="P25" s="18"/>
      <c r="Q25" s="18"/>
    </row>
    <row r="26" spans="1:17" x14ac:dyDescent="0.25">
      <c r="A26" s="35">
        <v>42746</v>
      </c>
      <c r="B26" s="331" t="s">
        <v>999</v>
      </c>
      <c r="C26" s="332"/>
      <c r="D26" s="332"/>
      <c r="E26" s="332"/>
      <c r="F26" s="332"/>
      <c r="G26" s="332"/>
      <c r="H26" s="504" t="s">
        <v>1000</v>
      </c>
      <c r="I26" s="505"/>
      <c r="J26" s="506"/>
      <c r="K26" s="504" t="s">
        <v>1002</v>
      </c>
      <c r="L26" s="506"/>
      <c r="M26" s="37">
        <v>100</v>
      </c>
      <c r="N26" s="37" t="s">
        <v>59</v>
      </c>
      <c r="O26" s="37" t="s">
        <v>152</v>
      </c>
      <c r="P26" s="18"/>
      <c r="Q26" s="18"/>
    </row>
    <row r="27" spans="1:17" x14ac:dyDescent="0.25">
      <c r="A27" s="35">
        <v>42754</v>
      </c>
      <c r="B27" s="331" t="s">
        <v>1003</v>
      </c>
      <c r="C27" s="332"/>
      <c r="D27" s="332"/>
      <c r="E27" s="332"/>
      <c r="F27" s="332"/>
      <c r="G27" s="332"/>
      <c r="H27" s="336" t="s">
        <v>145</v>
      </c>
      <c r="I27" s="337"/>
      <c r="J27" s="338"/>
      <c r="K27" s="336" t="s">
        <v>1004</v>
      </c>
      <c r="L27" s="338"/>
      <c r="M27" s="37">
        <v>125</v>
      </c>
      <c r="N27" s="37" t="s">
        <v>59</v>
      </c>
      <c r="O27" s="37" t="s">
        <v>152</v>
      </c>
      <c r="P27" s="18"/>
      <c r="Q27" s="18"/>
    </row>
    <row r="28" spans="1:17" x14ac:dyDescent="0.25">
      <c r="A28" s="35">
        <v>42754</v>
      </c>
      <c r="B28" s="331" t="s">
        <v>999</v>
      </c>
      <c r="C28" s="332"/>
      <c r="D28" s="332"/>
      <c r="E28" s="332"/>
      <c r="F28" s="332"/>
      <c r="G28" s="332"/>
      <c r="H28" s="336" t="s">
        <v>1000</v>
      </c>
      <c r="I28" s="337"/>
      <c r="J28" s="338"/>
      <c r="K28" s="336" t="s">
        <v>1004</v>
      </c>
      <c r="L28" s="338"/>
      <c r="M28" s="37">
        <v>125</v>
      </c>
      <c r="N28" s="37" t="s">
        <v>59</v>
      </c>
      <c r="O28" s="37" t="s">
        <v>152</v>
      </c>
      <c r="P28" s="18"/>
      <c r="Q28" s="18"/>
    </row>
    <row r="29" spans="1:17" x14ac:dyDescent="0.25">
      <c r="A29" s="35">
        <v>42761</v>
      </c>
      <c r="B29" s="331" t="s">
        <v>1005</v>
      </c>
      <c r="C29" s="332"/>
      <c r="D29" s="332"/>
      <c r="E29" s="332"/>
      <c r="F29" s="332"/>
      <c r="G29" s="332"/>
      <c r="H29" s="336" t="s">
        <v>1006</v>
      </c>
      <c r="I29" s="337"/>
      <c r="J29" s="338"/>
      <c r="K29" s="336" t="s">
        <v>1007</v>
      </c>
      <c r="L29" s="338"/>
      <c r="M29" s="37">
        <v>43</v>
      </c>
      <c r="N29" s="37" t="s">
        <v>59</v>
      </c>
      <c r="O29" s="37" t="s">
        <v>152</v>
      </c>
      <c r="P29" s="18"/>
      <c r="Q29" s="18"/>
    </row>
    <row r="30" spans="1:17" x14ac:dyDescent="0.25">
      <c r="A30" s="35">
        <v>42767</v>
      </c>
      <c r="B30" s="331" t="s">
        <v>1008</v>
      </c>
      <c r="C30" s="332"/>
      <c r="D30" s="332"/>
      <c r="E30" s="332"/>
      <c r="F30" s="332"/>
      <c r="G30" s="332"/>
      <c r="H30" s="336" t="s">
        <v>138</v>
      </c>
      <c r="I30" s="337"/>
      <c r="J30" s="338"/>
      <c r="K30" s="336" t="s">
        <v>1009</v>
      </c>
      <c r="L30" s="338"/>
      <c r="M30" s="37">
        <v>20</v>
      </c>
      <c r="N30" s="37" t="s">
        <v>59</v>
      </c>
      <c r="O30" s="37" t="s">
        <v>152</v>
      </c>
      <c r="P30" s="18"/>
      <c r="Q30" s="18"/>
    </row>
    <row r="31" spans="1:17" x14ac:dyDescent="0.25">
      <c r="A31" s="35">
        <v>42768</v>
      </c>
      <c r="B31" s="331" t="s">
        <v>999</v>
      </c>
      <c r="C31" s="332"/>
      <c r="D31" s="332"/>
      <c r="E31" s="332"/>
      <c r="F31" s="332"/>
      <c r="G31" s="332"/>
      <c r="H31" s="336" t="s">
        <v>1010</v>
      </c>
      <c r="I31" s="337"/>
      <c r="J31" s="338"/>
      <c r="K31" s="336" t="s">
        <v>1011</v>
      </c>
      <c r="L31" s="338"/>
      <c r="M31" s="37">
        <v>100</v>
      </c>
      <c r="N31" s="37"/>
      <c r="O31" s="37" t="s">
        <v>152</v>
      </c>
      <c r="P31" s="18"/>
      <c r="Q31" s="18"/>
    </row>
    <row r="32" spans="1:17" x14ac:dyDescent="0.25">
      <c r="A32" s="35">
        <v>42768</v>
      </c>
      <c r="B32" s="331" t="s">
        <v>1012</v>
      </c>
      <c r="C32" s="332"/>
      <c r="D32" s="332"/>
      <c r="E32" s="332"/>
      <c r="F32" s="332"/>
      <c r="G32" s="332"/>
      <c r="H32" s="336" t="s">
        <v>1010</v>
      </c>
      <c r="I32" s="337"/>
      <c r="J32" s="338"/>
      <c r="K32" s="336" t="s">
        <v>1011</v>
      </c>
      <c r="L32" s="338"/>
      <c r="M32" s="37">
        <v>125</v>
      </c>
      <c r="N32" s="37"/>
      <c r="O32" s="37" t="s">
        <v>152</v>
      </c>
      <c r="P32" s="18"/>
      <c r="Q32" s="18"/>
    </row>
    <row r="33" spans="1:17" x14ac:dyDescent="0.25">
      <c r="A33" s="35">
        <v>42773</v>
      </c>
      <c r="B33" s="168" t="s">
        <v>142</v>
      </c>
      <c r="C33" s="169"/>
      <c r="D33" s="169"/>
      <c r="E33" s="169"/>
      <c r="F33" s="169"/>
      <c r="G33" s="169"/>
      <c r="H33" s="336" t="s">
        <v>1013</v>
      </c>
      <c r="I33" s="337"/>
      <c r="J33" s="338"/>
      <c r="K33" s="336" t="s">
        <v>1014</v>
      </c>
      <c r="L33" s="338"/>
      <c r="M33" s="37">
        <v>95</v>
      </c>
      <c r="N33" s="37" t="s">
        <v>59</v>
      </c>
      <c r="O33" s="37" t="s">
        <v>152</v>
      </c>
      <c r="P33" s="386"/>
      <c r="Q33" s="386"/>
    </row>
    <row r="34" spans="1:17" x14ac:dyDescent="0.25">
      <c r="A34" s="35">
        <v>42782</v>
      </c>
      <c r="B34" s="331" t="s">
        <v>999</v>
      </c>
      <c r="C34" s="332"/>
      <c r="D34" s="332"/>
      <c r="E34" s="332"/>
      <c r="F34" s="332"/>
      <c r="G34" s="332"/>
      <c r="H34" s="336" t="s">
        <v>1015</v>
      </c>
      <c r="I34" s="337"/>
      <c r="J34" s="338"/>
      <c r="K34" s="336" t="s">
        <v>1016</v>
      </c>
      <c r="L34" s="338"/>
      <c r="M34" s="37">
        <v>300</v>
      </c>
      <c r="N34" s="37" t="s">
        <v>59</v>
      </c>
      <c r="O34" s="37" t="s">
        <v>152</v>
      </c>
      <c r="P34" s="18"/>
      <c r="Q34" s="18"/>
    </row>
    <row r="35" spans="1:17" x14ac:dyDescent="0.25">
      <c r="A35" s="35">
        <v>42783</v>
      </c>
      <c r="B35" s="168" t="s">
        <v>1017</v>
      </c>
      <c r="C35" s="169"/>
      <c r="D35" s="169"/>
      <c r="E35" s="169"/>
      <c r="F35" s="169"/>
      <c r="G35" s="169"/>
      <c r="H35" s="336" t="s">
        <v>1018</v>
      </c>
      <c r="I35" s="337"/>
      <c r="J35" s="338"/>
      <c r="K35" s="336" t="s">
        <v>382</v>
      </c>
      <c r="L35" s="338"/>
      <c r="M35" s="37"/>
      <c r="N35" s="37" t="s">
        <v>146</v>
      </c>
      <c r="O35" s="37" t="s">
        <v>152</v>
      </c>
      <c r="P35" s="386"/>
      <c r="Q35" s="386"/>
    </row>
    <row r="36" spans="1:17" x14ac:dyDescent="0.25">
      <c r="A36" s="35">
        <v>42787</v>
      </c>
      <c r="B36" s="331" t="s">
        <v>1008</v>
      </c>
      <c r="C36" s="332"/>
      <c r="D36" s="332"/>
      <c r="E36" s="332"/>
      <c r="F36" s="332"/>
      <c r="G36" s="332"/>
      <c r="H36" s="336" t="s">
        <v>138</v>
      </c>
      <c r="I36" s="337"/>
      <c r="J36" s="338"/>
      <c r="K36" s="336" t="s">
        <v>1019</v>
      </c>
      <c r="L36" s="338"/>
      <c r="M36" s="37">
        <v>20</v>
      </c>
      <c r="N36" s="37" t="s">
        <v>59</v>
      </c>
      <c r="O36" s="37" t="s">
        <v>152</v>
      </c>
      <c r="P36" s="18"/>
      <c r="Q36" s="18"/>
    </row>
    <row r="37" spans="1:17" x14ac:dyDescent="0.25">
      <c r="A37" s="35">
        <v>42789</v>
      </c>
      <c r="B37" s="331" t="s">
        <v>1003</v>
      </c>
      <c r="C37" s="332"/>
      <c r="D37" s="332"/>
      <c r="E37" s="332"/>
      <c r="F37" s="332"/>
      <c r="G37" s="332"/>
      <c r="H37" s="336" t="s">
        <v>1020</v>
      </c>
      <c r="I37" s="337"/>
      <c r="J37" s="338"/>
      <c r="K37" s="336" t="s">
        <v>984</v>
      </c>
      <c r="L37" s="338"/>
      <c r="M37" s="37">
        <v>40</v>
      </c>
      <c r="N37" s="37" t="s">
        <v>59</v>
      </c>
      <c r="O37" s="37" t="s">
        <v>152</v>
      </c>
      <c r="P37" s="18"/>
      <c r="Q37" s="18"/>
    </row>
    <row r="38" spans="1:17" x14ac:dyDescent="0.25">
      <c r="A38" s="35">
        <v>42801</v>
      </c>
      <c r="B38" s="331" t="s">
        <v>155</v>
      </c>
      <c r="C38" s="332"/>
      <c r="D38" s="332"/>
      <c r="E38" s="332"/>
      <c r="F38" s="332"/>
      <c r="G38" s="332"/>
      <c r="H38" s="336" t="s">
        <v>138</v>
      </c>
      <c r="I38" s="337"/>
      <c r="J38" s="338"/>
      <c r="K38" s="336" t="s">
        <v>160</v>
      </c>
      <c r="L38" s="338"/>
      <c r="M38" s="37">
        <v>12</v>
      </c>
      <c r="N38" s="37" t="s">
        <v>59</v>
      </c>
      <c r="O38" s="37" t="s">
        <v>152</v>
      </c>
      <c r="P38" s="18"/>
      <c r="Q38" s="18"/>
    </row>
    <row r="39" spans="1:17" x14ac:dyDescent="0.25">
      <c r="A39" s="35">
        <v>42803</v>
      </c>
      <c r="B39" s="331" t="s">
        <v>155</v>
      </c>
      <c r="C39" s="332"/>
      <c r="D39" s="332"/>
      <c r="E39" s="332"/>
      <c r="F39" s="332"/>
      <c r="G39" s="332"/>
      <c r="H39" s="336" t="s">
        <v>138</v>
      </c>
      <c r="I39" s="337"/>
      <c r="J39" s="338"/>
      <c r="K39" s="336" t="s">
        <v>157</v>
      </c>
      <c r="L39" s="338"/>
      <c r="M39" s="37">
        <v>8</v>
      </c>
      <c r="N39" s="37" t="s">
        <v>59</v>
      </c>
      <c r="O39" s="37" t="s">
        <v>152</v>
      </c>
      <c r="P39" s="18"/>
      <c r="Q39" s="18"/>
    </row>
    <row r="40" spans="1:17" x14ac:dyDescent="0.25">
      <c r="A40" s="35">
        <v>42808</v>
      </c>
      <c r="B40" s="331" t="s">
        <v>156</v>
      </c>
      <c r="C40" s="332"/>
      <c r="D40" s="332"/>
      <c r="E40" s="332"/>
      <c r="F40" s="332"/>
      <c r="G40" s="332"/>
      <c r="H40" s="336" t="s">
        <v>138</v>
      </c>
      <c r="I40" s="337"/>
      <c r="J40" s="338"/>
      <c r="K40" s="336" t="s">
        <v>1021</v>
      </c>
      <c r="L40" s="338"/>
      <c r="M40" s="37">
        <v>15</v>
      </c>
      <c r="N40" s="37" t="s">
        <v>59</v>
      </c>
      <c r="O40" s="37" t="s">
        <v>152</v>
      </c>
      <c r="P40" s="18"/>
      <c r="Q40" s="18"/>
    </row>
    <row r="41" spans="1:17" x14ac:dyDescent="0.25">
      <c r="A41" s="35">
        <v>42809</v>
      </c>
      <c r="B41" s="168" t="s">
        <v>1022</v>
      </c>
      <c r="C41" s="169"/>
      <c r="D41" s="169"/>
      <c r="E41" s="169"/>
      <c r="F41" s="169"/>
      <c r="G41" s="169"/>
      <c r="H41" s="336" t="s">
        <v>1023</v>
      </c>
      <c r="I41" s="337"/>
      <c r="J41" s="338"/>
      <c r="K41" s="336" t="s">
        <v>147</v>
      </c>
      <c r="L41" s="338"/>
      <c r="M41" s="37" t="s">
        <v>147</v>
      </c>
      <c r="N41" s="37" t="s">
        <v>148</v>
      </c>
      <c r="O41" s="37" t="s">
        <v>141</v>
      </c>
      <c r="P41" s="386"/>
      <c r="Q41" s="386"/>
    </row>
    <row r="42" spans="1:17" x14ac:dyDescent="0.25">
      <c r="A42" s="35">
        <v>42809</v>
      </c>
      <c r="B42" s="168" t="s">
        <v>1024</v>
      </c>
      <c r="C42" s="169"/>
      <c r="D42" s="169"/>
      <c r="E42" s="169"/>
      <c r="F42" s="169"/>
      <c r="G42" s="169"/>
      <c r="H42" s="336" t="s">
        <v>1023</v>
      </c>
      <c r="I42" s="337"/>
      <c r="J42" s="338"/>
      <c r="K42" s="336" t="s">
        <v>147</v>
      </c>
      <c r="L42" s="338"/>
      <c r="M42" s="37" t="s">
        <v>147</v>
      </c>
      <c r="N42" s="37" t="s">
        <v>148</v>
      </c>
      <c r="O42" s="37" t="s">
        <v>141</v>
      </c>
      <c r="P42" s="386"/>
      <c r="Q42" s="386"/>
    </row>
    <row r="43" spans="1:17" x14ac:dyDescent="0.25">
      <c r="A43" s="35">
        <v>42809</v>
      </c>
      <c r="B43" s="168" t="s">
        <v>1025</v>
      </c>
      <c r="C43" s="169"/>
      <c r="D43" s="169"/>
      <c r="E43" s="169"/>
      <c r="F43" s="169"/>
      <c r="G43" s="169"/>
      <c r="H43" s="336" t="s">
        <v>1026</v>
      </c>
      <c r="I43" s="337"/>
      <c r="J43" s="338"/>
      <c r="K43" s="336" t="s">
        <v>161</v>
      </c>
      <c r="L43" s="338"/>
      <c r="M43" s="37">
        <v>96</v>
      </c>
      <c r="N43" s="37" t="s">
        <v>59</v>
      </c>
      <c r="O43" s="37" t="s">
        <v>152</v>
      </c>
      <c r="P43" s="386"/>
      <c r="Q43" s="386"/>
    </row>
    <row r="44" spans="1:17" x14ac:dyDescent="0.25">
      <c r="A44" s="35">
        <v>42810</v>
      </c>
      <c r="B44" s="168" t="s">
        <v>1025</v>
      </c>
      <c r="C44" s="169"/>
      <c r="D44" s="169"/>
      <c r="E44" s="169"/>
      <c r="F44" s="169"/>
      <c r="G44" s="169"/>
      <c r="H44" s="336" t="s">
        <v>1026</v>
      </c>
      <c r="I44" s="337"/>
      <c r="J44" s="338"/>
      <c r="K44" s="336" t="s">
        <v>161</v>
      </c>
      <c r="L44" s="338"/>
      <c r="M44" s="37">
        <v>67</v>
      </c>
      <c r="N44" s="37" t="s">
        <v>59</v>
      </c>
      <c r="O44" s="37" t="s">
        <v>152</v>
      </c>
      <c r="P44" s="386"/>
      <c r="Q44" s="386"/>
    </row>
    <row r="45" spans="1:17" x14ac:dyDescent="0.25">
      <c r="A45" s="35">
        <v>42810</v>
      </c>
      <c r="B45" s="168" t="s">
        <v>156</v>
      </c>
      <c r="C45" s="169"/>
      <c r="D45" s="169"/>
      <c r="E45" s="169"/>
      <c r="F45" s="169"/>
      <c r="G45" s="169"/>
      <c r="H45" s="336" t="s">
        <v>138</v>
      </c>
      <c r="I45" s="337"/>
      <c r="J45" s="338"/>
      <c r="K45" s="336" t="s">
        <v>161</v>
      </c>
      <c r="L45" s="338"/>
      <c r="M45" s="37">
        <v>32</v>
      </c>
      <c r="N45" s="37" t="s">
        <v>59</v>
      </c>
      <c r="O45" s="37" t="s">
        <v>152</v>
      </c>
      <c r="P45" s="386"/>
      <c r="Q45" s="386"/>
    </row>
    <row r="46" spans="1:17" x14ac:dyDescent="0.25">
      <c r="A46" s="35">
        <v>42816</v>
      </c>
      <c r="B46" s="168" t="s">
        <v>1027</v>
      </c>
      <c r="C46" s="169"/>
      <c r="D46" s="169"/>
      <c r="E46" s="169"/>
      <c r="F46" s="169"/>
      <c r="G46" s="169"/>
      <c r="H46" s="336" t="s">
        <v>1028</v>
      </c>
      <c r="I46" s="337"/>
      <c r="J46" s="338"/>
      <c r="K46" s="336" t="s">
        <v>1029</v>
      </c>
      <c r="L46" s="338"/>
      <c r="M46" s="37">
        <v>70</v>
      </c>
      <c r="N46" s="37" t="s">
        <v>59</v>
      </c>
      <c r="O46" s="37" t="s">
        <v>141</v>
      </c>
      <c r="P46" s="386"/>
      <c r="Q46" s="386"/>
    </row>
    <row r="47" spans="1:17" x14ac:dyDescent="0.25">
      <c r="A47" s="35">
        <v>42817</v>
      </c>
      <c r="B47" s="331" t="s">
        <v>1030</v>
      </c>
      <c r="C47" s="332"/>
      <c r="D47" s="332"/>
      <c r="E47" s="332"/>
      <c r="F47" s="332"/>
      <c r="G47" s="332"/>
      <c r="H47" s="336" t="s">
        <v>1031</v>
      </c>
      <c r="I47" s="337"/>
      <c r="J47" s="338"/>
      <c r="K47" s="336" t="s">
        <v>1032</v>
      </c>
      <c r="L47" s="338"/>
      <c r="M47" s="37">
        <v>15</v>
      </c>
      <c r="N47" s="37" t="s">
        <v>59</v>
      </c>
      <c r="O47" s="37" t="s">
        <v>152</v>
      </c>
      <c r="P47" s="18"/>
      <c r="Q47" s="18"/>
    </row>
    <row r="48" spans="1:17" x14ac:dyDescent="0.25">
      <c r="A48" s="35">
        <v>42824</v>
      </c>
      <c r="B48" s="331" t="s">
        <v>1030</v>
      </c>
      <c r="C48" s="332"/>
      <c r="D48" s="332"/>
      <c r="E48" s="332"/>
      <c r="F48" s="332"/>
      <c r="G48" s="332"/>
      <c r="H48" s="336" t="s">
        <v>1031</v>
      </c>
      <c r="I48" s="337"/>
      <c r="J48" s="338"/>
      <c r="K48" s="336" t="s">
        <v>1033</v>
      </c>
      <c r="L48" s="338"/>
      <c r="M48" s="37">
        <v>15</v>
      </c>
      <c r="N48" s="37" t="s">
        <v>59</v>
      </c>
      <c r="O48" s="37" t="s">
        <v>152</v>
      </c>
      <c r="P48" s="18"/>
      <c r="Q48" s="18"/>
    </row>
    <row r="49" spans="1:17" x14ac:dyDescent="0.25">
      <c r="A49" s="35">
        <v>42826</v>
      </c>
      <c r="B49" s="168" t="s">
        <v>1034</v>
      </c>
      <c r="C49" s="169"/>
      <c r="D49" s="169"/>
      <c r="E49" s="169"/>
      <c r="F49" s="169"/>
      <c r="G49" s="169"/>
      <c r="H49" s="336" t="s">
        <v>990</v>
      </c>
      <c r="I49" s="337"/>
      <c r="J49" s="338"/>
      <c r="K49" s="336" t="s">
        <v>147</v>
      </c>
      <c r="L49" s="338"/>
      <c r="M49" s="37" t="s">
        <v>147</v>
      </c>
      <c r="N49" s="37" t="s">
        <v>1035</v>
      </c>
      <c r="O49" s="37" t="s">
        <v>152</v>
      </c>
      <c r="P49" s="386"/>
      <c r="Q49" s="386"/>
    </row>
    <row r="50" spans="1:17" x14ac:dyDescent="0.25">
      <c r="A50" s="35">
        <v>42828</v>
      </c>
      <c r="B50" s="168" t="s">
        <v>137</v>
      </c>
      <c r="C50" s="169"/>
      <c r="D50" s="169"/>
      <c r="E50" s="169"/>
      <c r="F50" s="169"/>
      <c r="G50" s="169"/>
      <c r="H50" s="336" t="s">
        <v>1036</v>
      </c>
      <c r="I50" s="337"/>
      <c r="J50" s="338"/>
      <c r="K50" s="336" t="s">
        <v>144</v>
      </c>
      <c r="L50" s="338"/>
      <c r="M50" s="37">
        <v>28</v>
      </c>
      <c r="N50" s="37" t="s">
        <v>59</v>
      </c>
      <c r="O50" s="37" t="s">
        <v>152</v>
      </c>
      <c r="P50" s="386"/>
      <c r="Q50" s="386"/>
    </row>
    <row r="51" spans="1:17" ht="16.5" thickBot="1" x14ac:dyDescent="0.3">
      <c r="A51" s="35">
        <v>42831</v>
      </c>
      <c r="B51" s="331" t="s">
        <v>1030</v>
      </c>
      <c r="C51" s="332"/>
      <c r="D51" s="332"/>
      <c r="E51" s="332"/>
      <c r="F51" s="332"/>
      <c r="G51" s="332"/>
      <c r="H51" s="336" t="s">
        <v>1031</v>
      </c>
      <c r="I51" s="337"/>
      <c r="J51" s="338"/>
      <c r="K51" s="336" t="s">
        <v>1037</v>
      </c>
      <c r="L51" s="338"/>
      <c r="M51" s="37">
        <v>15</v>
      </c>
      <c r="N51" s="37" t="s">
        <v>59</v>
      </c>
      <c r="O51" s="37" t="s">
        <v>152</v>
      </c>
      <c r="P51" s="386"/>
      <c r="Q51" s="386"/>
    </row>
    <row r="52" spans="1:17" ht="16.5" thickTop="1" x14ac:dyDescent="0.25">
      <c r="A52" s="35">
        <v>42832</v>
      </c>
      <c r="B52" s="168" t="s">
        <v>155</v>
      </c>
      <c r="C52" s="169"/>
      <c r="D52" s="169"/>
      <c r="E52" s="169"/>
      <c r="F52" s="169"/>
      <c r="G52" s="169"/>
      <c r="H52" s="336" t="s">
        <v>138</v>
      </c>
      <c r="I52" s="337"/>
      <c r="J52" s="338"/>
      <c r="K52" s="336" t="s">
        <v>1038</v>
      </c>
      <c r="L52" s="338"/>
      <c r="M52" s="37">
        <v>15</v>
      </c>
      <c r="N52" s="37" t="s">
        <v>59</v>
      </c>
      <c r="O52" s="39" t="s">
        <v>152</v>
      </c>
      <c r="P52" s="390"/>
      <c r="Q52" s="390"/>
    </row>
    <row r="53" spans="1:17" x14ac:dyDescent="0.25">
      <c r="A53" s="35"/>
      <c r="B53" s="168"/>
      <c r="C53" s="169"/>
      <c r="D53" s="169"/>
      <c r="E53" s="169"/>
      <c r="F53" s="169"/>
      <c r="G53" s="169"/>
      <c r="H53" s="336"/>
      <c r="I53" s="337"/>
      <c r="J53" s="338"/>
      <c r="K53" s="336"/>
      <c r="L53" s="338"/>
      <c r="M53" s="37"/>
      <c r="N53" s="37"/>
      <c r="O53" s="37"/>
      <c r="P53" s="386"/>
      <c r="Q53" s="386"/>
    </row>
    <row r="54" spans="1:17" x14ac:dyDescent="0.25">
      <c r="A54" s="16"/>
      <c r="B54" s="16"/>
      <c r="C54" s="16"/>
      <c r="D54" s="16"/>
      <c r="E54" s="16"/>
      <c r="F54" s="16"/>
      <c r="G54" s="16"/>
      <c r="H54" s="16"/>
      <c r="I54" s="16"/>
      <c r="J54" s="16"/>
      <c r="K54" s="16"/>
      <c r="L54" s="16"/>
      <c r="M54" s="16"/>
      <c r="N54" s="16"/>
      <c r="O54" s="16"/>
      <c r="P54" s="16"/>
      <c r="Q54" s="16"/>
    </row>
    <row r="55" spans="1:17" x14ac:dyDescent="0.25">
      <c r="A55" s="16"/>
      <c r="B55" s="16"/>
      <c r="C55" s="16"/>
      <c r="D55" s="16"/>
      <c r="E55" s="16"/>
      <c r="F55" s="16"/>
      <c r="G55" s="16"/>
      <c r="H55" s="16"/>
      <c r="I55" s="16"/>
      <c r="J55" s="16"/>
      <c r="K55" s="16"/>
      <c r="L55" s="16"/>
      <c r="M55" s="16"/>
      <c r="N55" s="16"/>
      <c r="O55" s="16"/>
      <c r="P55" s="16"/>
      <c r="Q55" s="16"/>
    </row>
    <row r="56" spans="1:17" x14ac:dyDescent="0.25">
      <c r="A56" s="16"/>
      <c r="B56" s="16"/>
      <c r="C56" s="16"/>
      <c r="D56" s="16"/>
      <c r="E56" s="16"/>
      <c r="F56" s="16"/>
      <c r="G56" s="16"/>
      <c r="H56" s="16"/>
      <c r="I56" s="16"/>
      <c r="J56" s="16"/>
      <c r="K56" s="16"/>
      <c r="L56" s="349"/>
      <c r="M56" s="44">
        <f>SUMIF(O13:O53, "N", M13:M53)</f>
        <v>214</v>
      </c>
      <c r="N56" s="522" t="s">
        <v>63</v>
      </c>
      <c r="O56" s="523"/>
      <c r="P56" s="16"/>
      <c r="Q56" s="16"/>
    </row>
    <row r="57" spans="1:17" x14ac:dyDescent="0.25">
      <c r="A57" s="45"/>
      <c r="B57" s="45"/>
      <c r="C57" s="45"/>
      <c r="D57" s="45"/>
      <c r="E57" s="45"/>
      <c r="F57" s="45"/>
      <c r="G57" s="45"/>
      <c r="H57" s="45"/>
      <c r="I57" s="45"/>
      <c r="J57" s="45"/>
      <c r="K57" s="45"/>
      <c r="L57" s="45"/>
      <c r="M57" s="44">
        <f>COUNTIF(O13:O53, "N")</f>
        <v>11</v>
      </c>
      <c r="N57" s="522" t="s">
        <v>64</v>
      </c>
      <c r="O57" s="523"/>
    </row>
    <row r="58" spans="1:17" x14ac:dyDescent="0.25">
      <c r="A58" s="46"/>
      <c r="B58" s="46"/>
      <c r="C58" s="46"/>
      <c r="D58" s="46"/>
      <c r="E58" s="46"/>
      <c r="F58" s="46"/>
      <c r="G58" s="46"/>
      <c r="H58" s="46"/>
      <c r="I58" s="46"/>
      <c r="J58" s="46"/>
      <c r="K58" s="46"/>
      <c r="L58" s="46"/>
      <c r="M58" s="44">
        <f>SUMIF(O13:O53, "Y", M13:M53)</f>
        <v>1931</v>
      </c>
      <c r="N58" s="522" t="s">
        <v>65</v>
      </c>
      <c r="O58" s="523"/>
      <c r="P58" s="16"/>
      <c r="Q58" s="16"/>
    </row>
    <row r="59" spans="1:17" x14ac:dyDescent="0.25">
      <c r="A59" s="46"/>
      <c r="B59" s="46"/>
      <c r="C59" s="46"/>
      <c r="D59" s="46"/>
      <c r="E59" s="46"/>
      <c r="F59" s="46"/>
      <c r="G59" s="46"/>
      <c r="H59" s="46"/>
      <c r="I59" s="46"/>
      <c r="J59" s="46"/>
      <c r="K59" s="46"/>
      <c r="L59" s="46"/>
      <c r="M59" s="44">
        <f>COUNTIF(O13:O53, "Y")</f>
        <v>29</v>
      </c>
      <c r="N59" s="522" t="s">
        <v>66</v>
      </c>
      <c r="O59" s="523"/>
      <c r="P59" s="18"/>
      <c r="Q59" s="16"/>
    </row>
    <row r="60" spans="1:17" x14ac:dyDescent="0.25">
      <c r="A60" s="46"/>
      <c r="B60" s="46"/>
      <c r="C60" s="46"/>
      <c r="D60" s="46"/>
      <c r="E60" s="46"/>
      <c r="F60" s="46"/>
      <c r="G60" s="46"/>
      <c r="H60" s="46"/>
      <c r="I60" s="46"/>
      <c r="J60" s="46"/>
      <c r="K60" s="46"/>
      <c r="L60" s="46"/>
      <c r="M60" s="44">
        <f>SUM(M56,M58)</f>
        <v>2145</v>
      </c>
      <c r="N60" s="522" t="s">
        <v>67</v>
      </c>
      <c r="O60" s="523"/>
      <c r="P60" s="18"/>
      <c r="Q60" s="16"/>
    </row>
    <row r="61" spans="1:17" x14ac:dyDescent="0.25">
      <c r="A61" s="46"/>
      <c r="B61" s="46"/>
      <c r="C61" s="46"/>
      <c r="D61" s="46"/>
      <c r="E61" s="46"/>
      <c r="F61" s="46"/>
      <c r="G61" s="46"/>
      <c r="H61" s="46"/>
      <c r="I61" s="46"/>
      <c r="J61" s="46"/>
      <c r="K61" s="47"/>
      <c r="L61" s="46"/>
      <c r="M61" s="48">
        <f>SUM(M57,M59)</f>
        <v>40</v>
      </c>
      <c r="N61" s="524" t="s">
        <v>68</v>
      </c>
      <c r="O61" s="525"/>
      <c r="P61" s="391"/>
      <c r="Q61" s="16"/>
    </row>
    <row r="62" spans="1:17" x14ac:dyDescent="0.25">
      <c r="A62" s="46"/>
      <c r="B62" s="46"/>
      <c r="C62" s="46"/>
      <c r="D62" s="46"/>
      <c r="E62" s="46"/>
      <c r="F62" s="46"/>
      <c r="G62" s="46"/>
      <c r="H62" s="46"/>
      <c r="I62" s="46"/>
      <c r="J62" s="46"/>
      <c r="K62" s="46"/>
      <c r="L62" s="46"/>
      <c r="M62" s="49"/>
      <c r="N62" s="50"/>
      <c r="O62" s="51"/>
      <c r="P62" s="16"/>
      <c r="Q62" s="16"/>
    </row>
    <row r="63" spans="1:17" ht="16.5" thickBot="1" x14ac:dyDescent="0.3">
      <c r="A63" s="46"/>
      <c r="B63" s="46"/>
      <c r="C63" s="47"/>
      <c r="D63" s="46"/>
      <c r="E63" s="46"/>
      <c r="F63" s="46"/>
      <c r="G63" s="46"/>
      <c r="H63" s="46"/>
      <c r="I63" s="46"/>
      <c r="J63" s="46"/>
      <c r="K63" s="46"/>
      <c r="L63" s="46"/>
      <c r="M63" s="52"/>
      <c r="N63" s="348"/>
      <c r="O63" s="349"/>
      <c r="P63" s="16"/>
      <c r="Q63" s="16"/>
    </row>
    <row r="64" spans="1:17" ht="16.5" thickBot="1" x14ac:dyDescent="0.3">
      <c r="A64" s="53" t="s">
        <v>498</v>
      </c>
      <c r="B64" s="347"/>
      <c r="C64" s="54"/>
      <c r="D64" s="55"/>
      <c r="E64" s="53"/>
      <c r="F64" s="53"/>
      <c r="G64" s="56"/>
      <c r="H64" s="21"/>
      <c r="I64" s="21"/>
      <c r="J64" s="21"/>
      <c r="K64" s="21"/>
      <c r="L64" s="21"/>
      <c r="M64" s="52"/>
      <c r="N64" s="516"/>
      <c r="O64" s="517"/>
      <c r="P64" s="16"/>
      <c r="Q64" s="16"/>
    </row>
    <row r="65" spans="1:17" ht="16.5" thickBot="1" x14ac:dyDescent="0.3">
      <c r="A65" s="59"/>
      <c r="B65" s="345"/>
      <c r="C65" s="21"/>
      <c r="D65" s="345"/>
      <c r="E65" s="345"/>
      <c r="F65" s="345"/>
      <c r="G65" s="345"/>
      <c r="H65" s="26"/>
      <c r="I65" s="21"/>
      <c r="J65" s="21"/>
      <c r="K65" s="21"/>
      <c r="L65" s="21"/>
      <c r="M65" s="60"/>
      <c r="N65" s="518"/>
      <c r="O65" s="519"/>
      <c r="P65" s="16"/>
      <c r="Q65" s="16"/>
    </row>
    <row r="66" spans="1:17" ht="16.5" thickBot="1" x14ac:dyDescent="0.3">
      <c r="A66" s="53" t="s">
        <v>52</v>
      </c>
      <c r="B66" s="530" t="s">
        <v>69</v>
      </c>
      <c r="C66" s="669"/>
      <c r="D66" s="669"/>
      <c r="E66" s="669"/>
      <c r="F66" s="669"/>
      <c r="G66" s="669"/>
      <c r="H66" s="669"/>
      <c r="I66" s="669"/>
      <c r="J66" s="669"/>
      <c r="K66" s="669"/>
      <c r="L66" s="669"/>
      <c r="M66" s="669"/>
      <c r="N66" s="669"/>
      <c r="O66" s="672"/>
      <c r="P66" s="16"/>
      <c r="Q66" s="16"/>
    </row>
    <row r="67" spans="1:17" x14ac:dyDescent="0.25">
      <c r="A67" s="62" t="s">
        <v>70</v>
      </c>
      <c r="B67" s="673"/>
      <c r="C67" s="674"/>
      <c r="D67" s="674"/>
      <c r="E67" s="674"/>
      <c r="F67" s="674"/>
      <c r="G67" s="674"/>
      <c r="H67" s="674"/>
      <c r="I67" s="674"/>
      <c r="J67" s="674"/>
      <c r="K67" s="674"/>
      <c r="L67" s="674"/>
      <c r="M67" s="674"/>
      <c r="N67" s="674"/>
      <c r="O67" s="674"/>
      <c r="P67" s="16"/>
      <c r="Q67" s="16"/>
    </row>
    <row r="68" spans="1:17" x14ac:dyDescent="0.25">
      <c r="A68" s="35"/>
      <c r="B68" s="498"/>
      <c r="C68" s="499"/>
      <c r="D68" s="499"/>
      <c r="E68" s="499"/>
      <c r="F68" s="499"/>
      <c r="G68" s="499"/>
      <c r="H68" s="499"/>
      <c r="I68" s="499"/>
      <c r="J68" s="499"/>
      <c r="K68" s="499"/>
      <c r="L68" s="499"/>
      <c r="M68" s="499"/>
      <c r="N68" s="499"/>
      <c r="O68" s="500"/>
      <c r="P68" s="16"/>
      <c r="Q68" s="16"/>
    </row>
    <row r="69" spans="1:17" x14ac:dyDescent="0.25">
      <c r="A69" s="35"/>
      <c r="B69" s="498"/>
      <c r="C69" s="499"/>
      <c r="D69" s="499"/>
      <c r="E69" s="499"/>
      <c r="F69" s="499"/>
      <c r="G69" s="499"/>
      <c r="H69" s="499"/>
      <c r="I69" s="499"/>
      <c r="J69" s="499"/>
      <c r="K69" s="499"/>
      <c r="L69" s="499"/>
      <c r="M69" s="499"/>
      <c r="N69" s="499"/>
      <c r="O69" s="671"/>
    </row>
    <row r="70" spans="1:17" x14ac:dyDescent="0.25">
      <c r="A70" s="35"/>
      <c r="B70" s="498"/>
      <c r="C70" s="499"/>
      <c r="D70" s="499"/>
      <c r="E70" s="499"/>
      <c r="F70" s="499"/>
      <c r="G70" s="499"/>
      <c r="H70" s="499"/>
      <c r="I70" s="499"/>
      <c r="J70" s="499"/>
      <c r="K70" s="499"/>
      <c r="L70" s="499"/>
      <c r="M70" s="499"/>
      <c r="N70" s="499"/>
      <c r="O70" s="500"/>
      <c r="P70" s="16"/>
      <c r="Q70" s="16"/>
    </row>
    <row r="71" spans="1:17" x14ac:dyDescent="0.25">
      <c r="A71" s="35"/>
      <c r="B71" s="498"/>
      <c r="C71" s="499"/>
      <c r="D71" s="499"/>
      <c r="E71" s="499"/>
      <c r="F71" s="499"/>
      <c r="G71" s="499"/>
      <c r="H71" s="499"/>
      <c r="I71" s="499"/>
      <c r="J71" s="499"/>
      <c r="K71" s="499"/>
      <c r="L71" s="499"/>
      <c r="M71" s="499"/>
      <c r="N71" s="499"/>
      <c r="O71" s="500"/>
      <c r="P71" s="18"/>
      <c r="Q71" s="16"/>
    </row>
    <row r="72" spans="1:17" x14ac:dyDescent="0.25">
      <c r="A72" s="35"/>
      <c r="B72" s="498"/>
      <c r="C72" s="499"/>
      <c r="D72" s="499"/>
      <c r="E72" s="499"/>
      <c r="F72" s="499"/>
      <c r="G72" s="499"/>
      <c r="H72" s="499"/>
      <c r="I72" s="499"/>
      <c r="J72" s="499"/>
      <c r="K72" s="499"/>
      <c r="L72" s="499"/>
      <c r="M72" s="499"/>
      <c r="N72" s="499"/>
      <c r="O72" s="500"/>
      <c r="P72" s="18"/>
      <c r="Q72" s="16"/>
    </row>
    <row r="73" spans="1:17" x14ac:dyDescent="0.25">
      <c r="A73" s="35"/>
      <c r="B73" s="498"/>
      <c r="C73" s="499"/>
      <c r="D73" s="499"/>
      <c r="E73" s="499"/>
      <c r="F73" s="499"/>
      <c r="G73" s="499"/>
      <c r="H73" s="499"/>
      <c r="I73" s="499"/>
      <c r="J73" s="499"/>
      <c r="K73" s="499"/>
      <c r="L73" s="499"/>
      <c r="M73" s="499"/>
      <c r="N73" s="499"/>
      <c r="O73" s="500"/>
      <c r="P73" s="16"/>
      <c r="Q73" s="16"/>
    </row>
    <row r="74" spans="1:17" x14ac:dyDescent="0.25">
      <c r="A74" s="35"/>
      <c r="B74" s="498"/>
      <c r="C74" s="499"/>
      <c r="D74" s="499"/>
      <c r="E74" s="499"/>
      <c r="F74" s="499"/>
      <c r="G74" s="499"/>
      <c r="H74" s="499"/>
      <c r="I74" s="499"/>
      <c r="J74" s="499"/>
      <c r="K74" s="499"/>
      <c r="L74" s="499"/>
      <c r="M74" s="499"/>
      <c r="N74" s="499"/>
      <c r="O74" s="500"/>
      <c r="P74" s="16"/>
      <c r="Q74" s="16"/>
    </row>
    <row r="75" spans="1:17" x14ac:dyDescent="0.25">
      <c r="A75" s="45"/>
      <c r="B75" s="45"/>
      <c r="C75" s="45"/>
      <c r="D75" s="45"/>
      <c r="E75" s="45"/>
      <c r="F75" s="45"/>
      <c r="G75" s="45"/>
      <c r="H75" s="45"/>
      <c r="I75" s="45"/>
      <c r="J75" s="45"/>
      <c r="K75" s="45"/>
      <c r="L75" s="45"/>
      <c r="M75" s="44">
        <f>M92</f>
        <v>9</v>
      </c>
      <c r="N75" s="528" t="s">
        <v>71</v>
      </c>
      <c r="O75" s="529"/>
      <c r="P75" s="16"/>
      <c r="Q75" s="16"/>
    </row>
    <row r="76" spans="1:17" x14ac:dyDescent="0.25">
      <c r="A76" s="46"/>
      <c r="B76" s="46"/>
      <c r="C76" s="46"/>
      <c r="D76" s="46"/>
      <c r="E76" s="46"/>
      <c r="F76" s="46"/>
      <c r="G76" s="46"/>
      <c r="H76" s="46"/>
      <c r="I76" s="46"/>
      <c r="J76" s="46"/>
      <c r="K76" s="46"/>
      <c r="L76" s="46"/>
      <c r="M76" s="46"/>
      <c r="N76" s="46"/>
      <c r="O76" s="46"/>
      <c r="P76" s="16"/>
      <c r="Q76" s="16"/>
    </row>
    <row r="77" spans="1:17" ht="16.5" thickBot="1" x14ac:dyDescent="0.3">
      <c r="A77" s="45"/>
      <c r="B77" s="45"/>
      <c r="C77" s="45"/>
      <c r="D77" s="45"/>
      <c r="E77" s="45"/>
      <c r="F77" s="45"/>
      <c r="G77" s="45"/>
      <c r="H77" s="45"/>
      <c r="I77" s="45"/>
      <c r="J77" s="45"/>
      <c r="K77" s="45"/>
      <c r="L77" s="45"/>
      <c r="M77" s="45"/>
      <c r="N77" s="45"/>
      <c r="O77" s="45"/>
      <c r="P77" s="16"/>
      <c r="Q77" s="16"/>
    </row>
    <row r="78" spans="1:17" ht="16.5" thickBot="1" x14ac:dyDescent="0.3">
      <c r="A78" s="53" t="s">
        <v>499</v>
      </c>
      <c r="B78" s="53"/>
      <c r="C78" s="53"/>
      <c r="D78" s="53"/>
      <c r="E78" s="53"/>
      <c r="F78" s="53"/>
      <c r="G78" s="53"/>
      <c r="H78" s="53"/>
      <c r="I78" s="53"/>
      <c r="J78" s="53"/>
      <c r="K78" s="53"/>
      <c r="L78" s="344"/>
      <c r="M78" s="66"/>
      <c r="N78" s="21"/>
      <c r="O78" s="21"/>
      <c r="P78" s="16"/>
      <c r="Q78" s="16"/>
    </row>
    <row r="79" spans="1:17" ht="16.5" thickBot="1" x14ac:dyDescent="0.3">
      <c r="A79" s="347"/>
      <c r="B79" s="361"/>
      <c r="C79" s="361"/>
      <c r="D79" s="361"/>
      <c r="E79" s="361"/>
      <c r="F79" s="361"/>
      <c r="G79" s="361"/>
      <c r="H79" s="361"/>
      <c r="I79" s="361"/>
      <c r="J79" s="361"/>
      <c r="K79" s="361"/>
      <c r="L79" s="361"/>
      <c r="M79" s="26"/>
      <c r="N79" s="26"/>
      <c r="O79" s="26"/>
      <c r="P79" s="16"/>
      <c r="Q79" s="16"/>
    </row>
    <row r="80" spans="1:17" ht="16.5" thickBot="1" x14ac:dyDescent="0.3">
      <c r="A80" s="53" t="s">
        <v>52</v>
      </c>
      <c r="B80" s="530" t="s">
        <v>53</v>
      </c>
      <c r="C80" s="531"/>
      <c r="D80" s="531"/>
      <c r="E80" s="531"/>
      <c r="F80" s="531"/>
      <c r="G80" s="531"/>
      <c r="H80" s="531"/>
      <c r="I80" s="531"/>
      <c r="J80" s="531"/>
      <c r="K80" s="532"/>
      <c r="L80" s="668" t="s">
        <v>72</v>
      </c>
      <c r="M80" s="669"/>
      <c r="N80" s="669"/>
      <c r="O80" s="670"/>
      <c r="P80" s="16"/>
      <c r="Q80" s="16"/>
    </row>
    <row r="81" spans="1:17" x14ac:dyDescent="0.25">
      <c r="A81" s="35">
        <v>42667</v>
      </c>
      <c r="B81" s="331" t="s">
        <v>994</v>
      </c>
      <c r="C81" s="332"/>
      <c r="D81" s="332"/>
      <c r="E81" s="332"/>
      <c r="F81" s="332"/>
      <c r="G81" s="332"/>
      <c r="H81" s="332"/>
      <c r="I81" s="332"/>
      <c r="J81" s="332"/>
      <c r="K81" s="363"/>
      <c r="L81" s="336" t="s">
        <v>497</v>
      </c>
      <c r="M81" s="337"/>
      <c r="N81" s="337"/>
      <c r="O81" s="338"/>
      <c r="P81" s="16"/>
      <c r="Q81" s="16"/>
    </row>
    <row r="82" spans="1:17" x14ac:dyDescent="0.25">
      <c r="A82" s="35">
        <v>42671</v>
      </c>
      <c r="B82" s="331" t="s">
        <v>1039</v>
      </c>
      <c r="C82" s="332"/>
      <c r="D82" s="332"/>
      <c r="E82" s="332"/>
      <c r="F82" s="332"/>
      <c r="G82" s="332"/>
      <c r="H82" s="332"/>
      <c r="I82" s="332"/>
      <c r="J82" s="332"/>
      <c r="K82" s="363"/>
      <c r="L82" s="336" t="s">
        <v>1040</v>
      </c>
      <c r="M82" s="337"/>
      <c r="N82" s="337"/>
      <c r="O82" s="338"/>
      <c r="P82" s="16"/>
      <c r="Q82" s="16"/>
    </row>
    <row r="83" spans="1:17" x14ac:dyDescent="0.25">
      <c r="A83" s="35">
        <v>42689</v>
      </c>
      <c r="B83" s="331" t="s">
        <v>1041</v>
      </c>
      <c r="C83" s="332"/>
      <c r="D83" s="332"/>
      <c r="E83" s="332"/>
      <c r="F83" s="332"/>
      <c r="G83" s="332"/>
      <c r="H83" s="332"/>
      <c r="I83" s="332"/>
      <c r="J83" s="332"/>
      <c r="K83" s="363"/>
      <c r="L83" s="336" t="s">
        <v>1042</v>
      </c>
      <c r="M83" s="337"/>
      <c r="N83" s="337"/>
      <c r="O83" s="338"/>
      <c r="P83" s="16"/>
      <c r="Q83" s="16"/>
    </row>
    <row r="84" spans="1:17" x14ac:dyDescent="0.25">
      <c r="A84" s="35">
        <v>42774</v>
      </c>
      <c r="B84" s="331" t="s">
        <v>1043</v>
      </c>
      <c r="C84" s="332"/>
      <c r="D84" s="332"/>
      <c r="E84" s="332"/>
      <c r="F84" s="332"/>
      <c r="G84" s="332"/>
      <c r="H84" s="332"/>
      <c r="I84" s="332"/>
      <c r="J84" s="332"/>
      <c r="K84" s="363"/>
      <c r="L84" s="336" t="s">
        <v>1044</v>
      </c>
      <c r="M84" s="337"/>
      <c r="N84" s="337"/>
      <c r="O84" s="338"/>
      <c r="P84" s="16"/>
      <c r="Q84" s="16"/>
    </row>
    <row r="85" spans="1:17" x14ac:dyDescent="0.25">
      <c r="A85" s="35">
        <v>42783</v>
      </c>
      <c r="B85" s="331" t="s">
        <v>1045</v>
      </c>
      <c r="C85" s="332"/>
      <c r="D85" s="332"/>
      <c r="E85" s="332"/>
      <c r="F85" s="332"/>
      <c r="G85" s="332"/>
      <c r="H85" s="332"/>
      <c r="I85" s="332"/>
      <c r="J85" s="332"/>
      <c r="K85" s="363"/>
      <c r="L85" s="336" t="s">
        <v>382</v>
      </c>
      <c r="M85" s="337"/>
      <c r="N85" s="337"/>
      <c r="O85" s="338"/>
      <c r="P85" s="16"/>
      <c r="Q85" s="16"/>
    </row>
    <row r="86" spans="1:17" x14ac:dyDescent="0.25">
      <c r="A86" s="35">
        <v>42793</v>
      </c>
      <c r="B86" s="331" t="s">
        <v>1046</v>
      </c>
      <c r="C86" s="332"/>
      <c r="D86" s="332"/>
      <c r="E86" s="332"/>
      <c r="F86" s="332"/>
      <c r="G86" s="332"/>
      <c r="H86" s="332"/>
      <c r="I86" s="332"/>
      <c r="J86" s="332"/>
      <c r="K86" s="363"/>
      <c r="L86" s="336" t="s">
        <v>1047</v>
      </c>
      <c r="M86" s="337"/>
      <c r="N86" s="337"/>
      <c r="O86" s="338"/>
      <c r="P86" s="16"/>
      <c r="Q86" s="16"/>
    </row>
    <row r="87" spans="1:17" ht="16.5" thickBot="1" x14ac:dyDescent="0.3">
      <c r="A87" s="233">
        <v>42802</v>
      </c>
      <c r="B87" s="466" t="s">
        <v>1048</v>
      </c>
      <c r="C87" s="221"/>
      <c r="D87" s="221"/>
      <c r="E87" s="221"/>
      <c r="F87" s="221"/>
      <c r="G87" s="221"/>
      <c r="H87" s="221"/>
      <c r="I87" s="221"/>
      <c r="J87" s="221"/>
      <c r="K87" s="343"/>
      <c r="L87" s="336" t="s">
        <v>1047</v>
      </c>
      <c r="M87" s="353"/>
      <c r="N87" s="353"/>
      <c r="O87" s="354"/>
      <c r="P87" s="16"/>
      <c r="Q87" s="16"/>
    </row>
    <row r="88" spans="1:17" x14ac:dyDescent="0.25">
      <c r="A88" s="62">
        <v>42811</v>
      </c>
      <c r="B88" s="526" t="s">
        <v>1049</v>
      </c>
      <c r="C88" s="527"/>
      <c r="D88" s="527"/>
      <c r="E88" s="527"/>
      <c r="F88" s="527"/>
      <c r="G88" s="527"/>
      <c r="H88" s="527"/>
      <c r="I88" s="527"/>
      <c r="J88" s="527"/>
      <c r="K88" s="638"/>
      <c r="L88" s="639" t="s">
        <v>1050</v>
      </c>
      <c r="M88" s="640"/>
      <c r="N88" s="640"/>
      <c r="O88" s="641"/>
      <c r="P88" s="16"/>
      <c r="Q88" s="16"/>
    </row>
    <row r="89" spans="1:17" x14ac:dyDescent="0.25">
      <c r="A89" s="35">
        <v>42816</v>
      </c>
      <c r="B89" s="331" t="s">
        <v>1051</v>
      </c>
      <c r="C89" s="332"/>
      <c r="D89" s="332"/>
      <c r="E89" s="332"/>
      <c r="F89" s="332"/>
      <c r="G89" s="332"/>
      <c r="H89" s="332"/>
      <c r="I89" s="332"/>
      <c r="J89" s="332"/>
      <c r="K89" s="363"/>
      <c r="L89" s="336" t="s">
        <v>1029</v>
      </c>
      <c r="M89" s="337"/>
      <c r="N89" s="337"/>
      <c r="O89" s="338"/>
      <c r="P89" s="16"/>
      <c r="Q89" s="16"/>
    </row>
    <row r="90" spans="1:17" x14ac:dyDescent="0.25">
      <c r="A90" s="35"/>
      <c r="B90" s="331"/>
      <c r="C90" s="332"/>
      <c r="D90" s="332"/>
      <c r="E90" s="332"/>
      <c r="F90" s="332"/>
      <c r="G90" s="332"/>
      <c r="H90" s="332"/>
      <c r="I90" s="332"/>
      <c r="J90" s="332"/>
      <c r="K90" s="363"/>
      <c r="L90" s="336"/>
      <c r="M90" s="337"/>
      <c r="N90" s="337"/>
      <c r="O90" s="338"/>
      <c r="P90" s="16"/>
      <c r="Q90" s="16"/>
    </row>
    <row r="91" spans="1:17" x14ac:dyDescent="0.25">
      <c r="A91" s="35"/>
      <c r="B91" s="331"/>
      <c r="C91" s="332"/>
      <c r="D91" s="332"/>
      <c r="E91" s="332"/>
      <c r="F91" s="332"/>
      <c r="G91" s="332"/>
      <c r="H91" s="332"/>
      <c r="I91" s="332"/>
      <c r="J91" s="332"/>
      <c r="K91" s="363"/>
      <c r="L91" s="336"/>
      <c r="M91" s="337"/>
      <c r="N91" s="337"/>
      <c r="O91" s="338"/>
      <c r="P91" s="16"/>
      <c r="Q91" s="16"/>
    </row>
    <row r="92" spans="1:17" x14ac:dyDescent="0.25">
      <c r="A92" s="467"/>
      <c r="B92" s="468"/>
      <c r="C92" s="45"/>
      <c r="D92" s="45"/>
      <c r="E92" s="45"/>
      <c r="F92" s="45"/>
      <c r="G92" s="45"/>
      <c r="H92" s="45"/>
      <c r="I92" s="45"/>
      <c r="J92" s="45"/>
      <c r="K92" s="45"/>
      <c r="L92" s="45"/>
      <c r="M92" s="44">
        <f>COUNT(A81:A91)</f>
        <v>9</v>
      </c>
      <c r="N92" s="528" t="s">
        <v>74</v>
      </c>
      <c r="O92" s="534"/>
      <c r="P92" s="16"/>
      <c r="Q92" s="16"/>
    </row>
    <row r="93" spans="1:17" x14ac:dyDescent="0.25">
      <c r="A93" s="46"/>
      <c r="B93" s="46"/>
      <c r="C93" s="46"/>
      <c r="D93" s="46"/>
      <c r="E93" s="46"/>
      <c r="F93" s="46"/>
      <c r="G93" s="46"/>
      <c r="H93" s="46"/>
      <c r="I93" s="46"/>
      <c r="J93" s="46"/>
      <c r="K93" s="46"/>
      <c r="L93" s="46"/>
      <c r="M93" s="46"/>
      <c r="N93" s="46"/>
      <c r="O93" s="46"/>
      <c r="P93" s="16"/>
      <c r="Q93" s="16"/>
    </row>
    <row r="94" spans="1:17" ht="16.5" thickBot="1" x14ac:dyDescent="0.3">
      <c r="A94" s="45"/>
      <c r="B94" s="78"/>
      <c r="C94" s="45"/>
      <c r="D94" s="45"/>
      <c r="E94" s="45"/>
      <c r="F94" s="45"/>
      <c r="G94" s="45"/>
      <c r="H94" s="45"/>
      <c r="I94" s="45"/>
      <c r="J94" s="45"/>
      <c r="K94" s="45"/>
      <c r="L94" s="45"/>
      <c r="M94" s="45"/>
      <c r="N94" s="79"/>
      <c r="O94" s="79"/>
      <c r="P94" s="393"/>
      <c r="Q94" s="393"/>
    </row>
    <row r="95" spans="1:17" ht="16.5" thickBot="1" x14ac:dyDescent="0.3">
      <c r="A95" s="346" t="s">
        <v>502</v>
      </c>
      <c r="B95" s="21"/>
      <c r="C95" s="339"/>
      <c r="D95" s="345"/>
      <c r="E95" s="339"/>
      <c r="F95" s="345"/>
      <c r="G95" s="345"/>
      <c r="H95" s="345"/>
      <c r="I95" s="345"/>
      <c r="J95" s="345"/>
      <c r="K95" s="345"/>
      <c r="L95" s="345"/>
      <c r="M95" s="82"/>
      <c r="N95" s="21"/>
      <c r="O95" s="21"/>
      <c r="P95" s="16"/>
      <c r="Q95" s="16"/>
    </row>
    <row r="96" spans="1:17" ht="16.5" thickBot="1" x14ac:dyDescent="0.3">
      <c r="A96" s="83"/>
      <c r="B96" s="84"/>
      <c r="C96" s="21"/>
      <c r="D96" s="84"/>
      <c r="E96" s="21"/>
      <c r="F96" s="84"/>
      <c r="G96" s="84"/>
      <c r="H96" s="84"/>
      <c r="I96" s="84"/>
      <c r="J96" s="84"/>
      <c r="K96" s="84"/>
      <c r="L96" s="84"/>
      <c r="M96" s="21"/>
      <c r="N96" s="21"/>
      <c r="O96" s="21"/>
      <c r="P96" s="16"/>
      <c r="Q96" s="16"/>
    </row>
    <row r="97" spans="1:17" ht="16.5" thickBot="1" x14ac:dyDescent="0.3">
      <c r="A97" s="85" t="s">
        <v>52</v>
      </c>
      <c r="B97" s="535" t="s">
        <v>69</v>
      </c>
      <c r="C97" s="531"/>
      <c r="D97" s="531"/>
      <c r="E97" s="531"/>
      <c r="F97" s="531"/>
      <c r="G97" s="531"/>
      <c r="H97" s="531"/>
      <c r="I97" s="531"/>
      <c r="J97" s="531"/>
      <c r="K97" s="531"/>
      <c r="L97" s="531"/>
      <c r="M97" s="531"/>
      <c r="N97" s="531"/>
      <c r="O97" s="532"/>
      <c r="P97" s="16"/>
      <c r="Q97" s="16"/>
    </row>
    <row r="98" spans="1:17" x14ac:dyDescent="0.25">
      <c r="A98" s="35">
        <v>42645</v>
      </c>
      <c r="B98" s="331" t="s">
        <v>162</v>
      </c>
      <c r="C98" s="332"/>
      <c r="D98" s="332"/>
      <c r="E98" s="332"/>
      <c r="F98" s="332"/>
      <c r="G98" s="332"/>
      <c r="H98" s="332"/>
      <c r="I98" s="332"/>
      <c r="J98" s="332"/>
      <c r="K98" s="332"/>
      <c r="L98" s="332"/>
      <c r="M98" s="332"/>
      <c r="N98" s="332"/>
      <c r="O98" s="363"/>
      <c r="P98" s="16"/>
      <c r="Q98" s="16"/>
    </row>
    <row r="99" spans="1:17" x14ac:dyDescent="0.25">
      <c r="A99" s="35"/>
      <c r="B99" s="498"/>
      <c r="C99" s="499"/>
      <c r="D99" s="499"/>
      <c r="E99" s="499"/>
      <c r="F99" s="499"/>
      <c r="G99" s="499"/>
      <c r="H99" s="499"/>
      <c r="I99" s="499"/>
      <c r="J99" s="499"/>
      <c r="K99" s="499"/>
      <c r="L99" s="499"/>
      <c r="M99" s="499"/>
      <c r="N99" s="499"/>
      <c r="O99" s="500"/>
      <c r="P99" s="16"/>
      <c r="Q99" s="16"/>
    </row>
    <row r="100" spans="1:17" x14ac:dyDescent="0.25">
      <c r="A100" s="35"/>
      <c r="B100" s="498"/>
      <c r="C100" s="499"/>
      <c r="D100" s="499"/>
      <c r="E100" s="499"/>
      <c r="F100" s="499"/>
      <c r="G100" s="499"/>
      <c r="H100" s="499"/>
      <c r="I100" s="499"/>
      <c r="J100" s="499"/>
      <c r="K100" s="499"/>
      <c r="L100" s="499"/>
      <c r="M100" s="499"/>
      <c r="N100" s="499"/>
      <c r="O100" s="500"/>
      <c r="P100" s="16"/>
      <c r="Q100" s="16"/>
    </row>
    <row r="101" spans="1:17" x14ac:dyDescent="0.25">
      <c r="A101" s="35"/>
      <c r="B101" s="498"/>
      <c r="C101" s="499"/>
      <c r="D101" s="499"/>
      <c r="E101" s="499"/>
      <c r="F101" s="499"/>
      <c r="G101" s="499"/>
      <c r="H101" s="499"/>
      <c r="I101" s="499"/>
      <c r="J101" s="499"/>
      <c r="K101" s="499"/>
      <c r="L101" s="499"/>
      <c r="M101" s="499"/>
      <c r="N101" s="499"/>
      <c r="O101" s="500"/>
      <c r="P101" s="16"/>
      <c r="Q101" s="16"/>
    </row>
    <row r="102" spans="1:17" x14ac:dyDescent="0.25">
      <c r="A102" s="35"/>
      <c r="B102" s="498"/>
      <c r="C102" s="499"/>
      <c r="D102" s="499"/>
      <c r="E102" s="499"/>
      <c r="F102" s="499"/>
      <c r="G102" s="499"/>
      <c r="H102" s="499"/>
      <c r="I102" s="499"/>
      <c r="J102" s="499"/>
      <c r="K102" s="499"/>
      <c r="L102" s="499"/>
      <c r="M102" s="499"/>
      <c r="N102" s="499"/>
      <c r="O102" s="500"/>
      <c r="P102" s="16"/>
      <c r="Q102" s="16"/>
    </row>
    <row r="103" spans="1:17" x14ac:dyDescent="0.25">
      <c r="A103" s="35"/>
      <c r="B103" s="498"/>
      <c r="C103" s="499"/>
      <c r="D103" s="499"/>
      <c r="E103" s="499"/>
      <c r="F103" s="499"/>
      <c r="G103" s="499"/>
      <c r="H103" s="499"/>
      <c r="I103" s="499"/>
      <c r="J103" s="499"/>
      <c r="K103" s="499"/>
      <c r="L103" s="499"/>
      <c r="M103" s="499"/>
      <c r="N103" s="499"/>
      <c r="O103" s="500"/>
      <c r="P103" s="16"/>
      <c r="Q103" s="16"/>
    </row>
    <row r="104" spans="1:17" x14ac:dyDescent="0.25">
      <c r="A104" s="35"/>
      <c r="B104" s="498"/>
      <c r="C104" s="499"/>
      <c r="D104" s="499"/>
      <c r="E104" s="499"/>
      <c r="F104" s="499"/>
      <c r="G104" s="499"/>
      <c r="H104" s="499"/>
      <c r="I104" s="499"/>
      <c r="J104" s="499"/>
      <c r="K104" s="499"/>
      <c r="L104" s="499"/>
      <c r="M104" s="499"/>
      <c r="N104" s="499"/>
      <c r="O104" s="500"/>
      <c r="P104" s="16"/>
      <c r="Q104" s="16"/>
    </row>
    <row r="105" spans="1:17" x14ac:dyDescent="0.25">
      <c r="A105" s="35"/>
      <c r="B105" s="498"/>
      <c r="C105" s="499"/>
      <c r="D105" s="499"/>
      <c r="E105" s="499"/>
      <c r="F105" s="499"/>
      <c r="G105" s="499"/>
      <c r="H105" s="499"/>
      <c r="I105" s="499"/>
      <c r="J105" s="499"/>
      <c r="K105" s="499"/>
      <c r="L105" s="499"/>
      <c r="M105" s="499"/>
      <c r="N105" s="499"/>
      <c r="O105" s="500"/>
      <c r="P105" s="16"/>
      <c r="Q105" s="16"/>
    </row>
    <row r="106" spans="1:17" x14ac:dyDescent="0.25">
      <c r="A106" s="35"/>
      <c r="B106" s="498"/>
      <c r="C106" s="499"/>
      <c r="D106" s="499"/>
      <c r="E106" s="499"/>
      <c r="F106" s="499"/>
      <c r="G106" s="499"/>
      <c r="H106" s="499"/>
      <c r="I106" s="499"/>
      <c r="J106" s="499"/>
      <c r="K106" s="499"/>
      <c r="L106" s="499"/>
      <c r="M106" s="499"/>
      <c r="N106" s="499"/>
      <c r="O106" s="500"/>
      <c r="P106" s="393"/>
      <c r="Q106" s="393"/>
    </row>
    <row r="107" spans="1:17" x14ac:dyDescent="0.25">
      <c r="A107" s="45"/>
      <c r="B107" s="45"/>
      <c r="C107" s="45"/>
      <c r="D107" s="45"/>
      <c r="E107" s="45"/>
      <c r="F107" s="45"/>
      <c r="G107" s="45"/>
      <c r="H107" s="45"/>
      <c r="I107" s="45"/>
      <c r="J107" s="45"/>
      <c r="K107" s="45"/>
      <c r="L107" s="45"/>
      <c r="M107" s="44">
        <f>COUNT(A98:A106)</f>
        <v>1</v>
      </c>
      <c r="N107" s="528" t="s">
        <v>75</v>
      </c>
      <c r="O107" s="534"/>
      <c r="P107" s="391"/>
      <c r="Q107" s="16"/>
    </row>
    <row r="108" spans="1:17" x14ac:dyDescent="0.25">
      <c r="A108" s="45"/>
      <c r="B108" s="45"/>
      <c r="C108" s="45"/>
      <c r="D108" s="45"/>
      <c r="E108" s="45"/>
      <c r="F108" s="45"/>
      <c r="G108" s="45"/>
      <c r="H108" s="45"/>
      <c r="I108" s="45"/>
      <c r="J108" s="45"/>
      <c r="K108" s="86"/>
      <c r="L108" s="86"/>
      <c r="M108" s="349"/>
      <c r="N108" s="87"/>
      <c r="O108" s="87"/>
      <c r="P108" s="391"/>
      <c r="Q108" s="16"/>
    </row>
    <row r="109" spans="1:17" ht="16.5" thickBot="1" x14ac:dyDescent="0.3">
      <c r="A109" s="78"/>
      <c r="B109" s="45"/>
      <c r="C109" s="45"/>
      <c r="D109" s="45"/>
      <c r="E109" s="45"/>
      <c r="F109" s="45"/>
      <c r="G109" s="79"/>
      <c r="H109" s="45"/>
      <c r="I109" s="45"/>
      <c r="J109" s="45"/>
      <c r="K109" s="45"/>
      <c r="L109" s="45"/>
      <c r="M109" s="45"/>
      <c r="N109" s="45"/>
      <c r="O109" s="45"/>
      <c r="P109" s="16"/>
      <c r="Q109" s="16"/>
    </row>
    <row r="110" spans="1:17" x14ac:dyDescent="0.25">
      <c r="A110" s="88" t="s">
        <v>471</v>
      </c>
      <c r="B110" s="89"/>
      <c r="C110" s="89"/>
      <c r="D110" s="89"/>
      <c r="E110" s="89"/>
      <c r="F110" s="90"/>
      <c r="G110" s="348"/>
      <c r="H110" s="348"/>
      <c r="I110" s="348"/>
      <c r="J110" s="348"/>
      <c r="K110" s="348"/>
      <c r="L110" s="348"/>
      <c r="M110" s="348"/>
      <c r="N110" s="348"/>
      <c r="O110" s="348"/>
    </row>
    <row r="111" spans="1:17" ht="16.5" thickBot="1" x14ac:dyDescent="0.3">
      <c r="A111" s="91"/>
      <c r="B111" s="348"/>
      <c r="C111" s="348"/>
      <c r="D111" s="348"/>
      <c r="E111" s="348"/>
      <c r="F111" s="90"/>
      <c r="G111" s="348"/>
      <c r="H111" s="348"/>
      <c r="I111" s="348"/>
      <c r="J111" s="348"/>
      <c r="K111" s="348"/>
      <c r="L111" s="348"/>
      <c r="M111" s="348"/>
      <c r="N111" s="348"/>
      <c r="O111" s="348"/>
    </row>
    <row r="112" spans="1:17" ht="16.5" thickBot="1" x14ac:dyDescent="0.3">
      <c r="A112" s="89"/>
      <c r="B112" s="89"/>
      <c r="C112" s="89"/>
      <c r="D112" s="92" t="s">
        <v>76</v>
      </c>
      <c r="E112" s="93"/>
      <c r="F112" s="348"/>
      <c r="G112" s="348"/>
      <c r="H112" s="348"/>
      <c r="I112" s="348"/>
      <c r="J112" s="348"/>
      <c r="K112" s="348"/>
      <c r="L112" s="348"/>
      <c r="M112" s="348"/>
      <c r="N112" s="348"/>
      <c r="O112" s="348"/>
    </row>
    <row r="113" spans="1:17" x14ac:dyDescent="0.25">
      <c r="A113" s="94" t="s">
        <v>77</v>
      </c>
      <c r="B113" s="95"/>
      <c r="C113" s="85" t="s">
        <v>78</v>
      </c>
      <c r="D113" s="96" t="s">
        <v>79</v>
      </c>
      <c r="E113" s="97" t="s">
        <v>80</v>
      </c>
      <c r="F113" s="21"/>
      <c r="G113" s="567" t="s">
        <v>81</v>
      </c>
      <c r="H113" s="562"/>
      <c r="I113" s="562"/>
      <c r="J113" s="562"/>
      <c r="K113" s="562"/>
      <c r="L113" s="562"/>
      <c r="M113" s="562"/>
      <c r="N113" s="562"/>
      <c r="O113" s="568"/>
    </row>
    <row r="114" spans="1:17" x14ac:dyDescent="0.25">
      <c r="A114" s="98" t="s">
        <v>82</v>
      </c>
      <c r="B114" s="330"/>
      <c r="C114" s="99">
        <v>661</v>
      </c>
      <c r="D114" s="99">
        <v>12</v>
      </c>
      <c r="E114" s="100"/>
      <c r="F114" s="66"/>
      <c r="G114" s="556"/>
      <c r="H114" s="557"/>
      <c r="I114" s="557"/>
      <c r="J114" s="557"/>
      <c r="K114" s="557"/>
      <c r="L114" s="557"/>
      <c r="M114" s="557"/>
      <c r="N114" s="557"/>
      <c r="O114" s="558"/>
    </row>
    <row r="115" spans="1:17" x14ac:dyDescent="0.25">
      <c r="A115" s="469" t="s">
        <v>163</v>
      </c>
      <c r="B115" s="469"/>
      <c r="C115" s="470">
        <v>501</v>
      </c>
      <c r="D115" s="470">
        <v>12</v>
      </c>
      <c r="E115" s="471"/>
      <c r="F115" s="66"/>
      <c r="G115" s="556" t="s">
        <v>164</v>
      </c>
      <c r="H115" s="557"/>
      <c r="I115" s="557"/>
      <c r="J115" s="557"/>
      <c r="K115" s="557"/>
      <c r="L115" s="557"/>
      <c r="M115" s="557"/>
      <c r="N115" s="557"/>
      <c r="O115" s="558"/>
      <c r="P115" s="18"/>
      <c r="Q115" s="16"/>
    </row>
    <row r="116" spans="1:17" x14ac:dyDescent="0.25">
      <c r="A116" s="472" t="s">
        <v>1052</v>
      </c>
      <c r="B116" s="472"/>
      <c r="C116" s="470">
        <v>10</v>
      </c>
      <c r="D116" s="473">
        <v>0</v>
      </c>
      <c r="E116" s="471"/>
      <c r="F116" s="101"/>
      <c r="G116" s="661"/>
      <c r="H116" s="662"/>
      <c r="I116" s="662"/>
      <c r="J116" s="662"/>
      <c r="K116" s="662"/>
      <c r="L116" s="662"/>
      <c r="M116" s="662"/>
      <c r="N116" s="662"/>
      <c r="O116" s="663"/>
      <c r="P116" s="18"/>
      <c r="Q116" s="16"/>
    </row>
    <row r="117" spans="1:17" x14ac:dyDescent="0.25">
      <c r="A117" s="16"/>
      <c r="B117" s="16"/>
      <c r="C117" s="16"/>
      <c r="D117" s="16"/>
      <c r="E117" s="471"/>
      <c r="F117" s="66"/>
      <c r="G117" s="572"/>
      <c r="H117" s="573"/>
      <c r="I117" s="573"/>
      <c r="J117" s="573"/>
      <c r="K117" s="573"/>
      <c r="L117" s="573"/>
      <c r="M117" s="573"/>
      <c r="N117" s="573"/>
      <c r="O117" s="574"/>
      <c r="P117" s="18"/>
      <c r="Q117" s="16"/>
    </row>
    <row r="118" spans="1:17" x14ac:dyDescent="0.25">
      <c r="A118" s="472"/>
      <c r="B118" s="472"/>
      <c r="C118" s="470"/>
      <c r="D118" s="473"/>
      <c r="E118" s="471"/>
      <c r="F118" s="66"/>
      <c r="G118" s="327"/>
      <c r="H118" s="328"/>
      <c r="I118" s="328"/>
      <c r="J118" s="328"/>
      <c r="K118" s="328"/>
      <c r="L118" s="328"/>
      <c r="M118" s="328"/>
      <c r="N118" s="328"/>
      <c r="O118" s="329"/>
      <c r="P118" s="18"/>
      <c r="Q118" s="16"/>
    </row>
    <row r="119" spans="1:17" x14ac:dyDescent="0.25">
      <c r="A119" s="472"/>
      <c r="B119" s="472"/>
      <c r="C119" s="470"/>
      <c r="D119" s="470"/>
      <c r="E119" s="471"/>
      <c r="F119" s="66"/>
      <c r="G119" s="575"/>
      <c r="H119" s="576"/>
      <c r="I119" s="576"/>
      <c r="J119" s="576"/>
      <c r="K119" s="576"/>
      <c r="L119" s="576"/>
      <c r="M119" s="576"/>
      <c r="N119" s="576"/>
      <c r="O119" s="577"/>
    </row>
    <row r="120" spans="1:17" ht="16.5" thickBot="1" x14ac:dyDescent="0.3">
      <c r="A120" s="98" t="s">
        <v>84</v>
      </c>
      <c r="B120" s="98"/>
      <c r="C120" s="99"/>
      <c r="D120" s="99"/>
      <c r="E120" s="100"/>
      <c r="F120" s="66"/>
      <c r="G120" s="550"/>
      <c r="H120" s="551"/>
      <c r="I120" s="551"/>
      <c r="J120" s="551"/>
      <c r="K120" s="551"/>
      <c r="L120" s="551"/>
      <c r="M120" s="551"/>
      <c r="N120" s="551"/>
      <c r="O120" s="552"/>
      <c r="P120" s="396"/>
      <c r="Q120" s="396"/>
    </row>
    <row r="121" spans="1:17" x14ac:dyDescent="0.25">
      <c r="A121" s="610" t="s">
        <v>85</v>
      </c>
      <c r="B121" s="611"/>
      <c r="C121" s="44">
        <f>SUM(C114:C120)</f>
        <v>1172</v>
      </c>
      <c r="D121" s="44">
        <f>SUM(D114:D120)</f>
        <v>24</v>
      </c>
      <c r="E121" s="44">
        <f>SUM(E114:E120)</f>
        <v>0</v>
      </c>
      <c r="F121" s="349"/>
      <c r="G121" s="348"/>
      <c r="H121" s="104"/>
      <c r="I121" s="79"/>
      <c r="J121" s="79"/>
      <c r="K121" s="79"/>
      <c r="L121" s="79"/>
      <c r="M121" s="79"/>
      <c r="N121" s="16"/>
      <c r="O121" s="16"/>
      <c r="P121" s="397"/>
      <c r="Q121" s="397"/>
    </row>
    <row r="122" spans="1:17" ht="16.5" thickBot="1" x14ac:dyDescent="0.3">
      <c r="A122" s="105"/>
      <c r="B122" s="104"/>
      <c r="C122" s="348"/>
      <c r="D122" s="348"/>
      <c r="E122" s="348"/>
      <c r="F122" s="348"/>
      <c r="G122" s="348"/>
      <c r="H122" s="104"/>
      <c r="I122" s="104"/>
      <c r="J122" s="104"/>
      <c r="K122" s="27"/>
      <c r="L122" s="27"/>
      <c r="M122" s="349"/>
      <c r="N122" s="27"/>
      <c r="O122" s="27"/>
      <c r="P122" s="397"/>
      <c r="Q122" s="397"/>
    </row>
    <row r="123" spans="1:17" x14ac:dyDescent="0.25">
      <c r="A123" s="106" t="s">
        <v>86</v>
      </c>
      <c r="B123" s="85"/>
      <c r="C123" s="85" t="s">
        <v>87</v>
      </c>
      <c r="D123" s="85" t="s">
        <v>88</v>
      </c>
      <c r="E123" s="85" t="s">
        <v>89</v>
      </c>
      <c r="F123" s="85" t="s">
        <v>90</v>
      </c>
      <c r="G123" s="107" t="s">
        <v>91</v>
      </c>
      <c r="H123" s="85" t="s">
        <v>92</v>
      </c>
      <c r="I123" s="94" t="s">
        <v>80</v>
      </c>
      <c r="J123" s="567" t="s">
        <v>93</v>
      </c>
      <c r="K123" s="562"/>
      <c r="L123" s="562"/>
      <c r="M123" s="562"/>
      <c r="N123" s="562"/>
      <c r="O123" s="568"/>
    </row>
    <row r="124" spans="1:17" x14ac:dyDescent="0.25">
      <c r="A124" s="593" t="s">
        <v>165</v>
      </c>
      <c r="B124" s="594"/>
      <c r="C124" s="108">
        <v>372</v>
      </c>
      <c r="D124" s="474">
        <v>877</v>
      </c>
      <c r="E124" s="108">
        <v>12</v>
      </c>
      <c r="F124" s="108">
        <v>39</v>
      </c>
      <c r="G124" s="109">
        <v>195</v>
      </c>
      <c r="H124" s="110">
        <v>178</v>
      </c>
      <c r="I124" s="100">
        <f>SUM(C124:H124)</f>
        <v>1673</v>
      </c>
      <c r="J124" s="661" t="s">
        <v>1053</v>
      </c>
      <c r="K124" s="662"/>
      <c r="L124" s="662"/>
      <c r="M124" s="662"/>
      <c r="N124" s="662"/>
      <c r="O124" s="663"/>
    </row>
    <row r="125" spans="1:17" ht="16.5" thickBot="1" x14ac:dyDescent="0.3">
      <c r="A125" s="646" t="s">
        <v>85</v>
      </c>
      <c r="B125" s="647"/>
      <c r="C125" s="111">
        <f t="shared" ref="C125:I125" si="0">SUM(C124)</f>
        <v>372</v>
      </c>
      <c r="D125" s="111">
        <f t="shared" si="0"/>
        <v>877</v>
      </c>
      <c r="E125" s="111">
        <f t="shared" si="0"/>
        <v>12</v>
      </c>
      <c r="F125" s="111">
        <f t="shared" si="0"/>
        <v>39</v>
      </c>
      <c r="G125" s="111">
        <f t="shared" si="0"/>
        <v>195</v>
      </c>
      <c r="H125" s="111">
        <f t="shared" si="0"/>
        <v>178</v>
      </c>
      <c r="I125" s="111">
        <f t="shared" si="0"/>
        <v>1673</v>
      </c>
      <c r="J125" s="559"/>
      <c r="K125" s="560"/>
      <c r="L125" s="560"/>
      <c r="M125" s="560"/>
      <c r="N125" s="560"/>
      <c r="O125" s="561"/>
    </row>
    <row r="126" spans="1:17" ht="16.5" thickBot="1" x14ac:dyDescent="0.3">
      <c r="A126" s="112"/>
      <c r="B126" s="112"/>
      <c r="C126" s="113"/>
      <c r="D126" s="113"/>
      <c r="E126" s="113"/>
      <c r="F126" s="113"/>
      <c r="G126" s="113"/>
      <c r="H126" s="113"/>
      <c r="I126" s="112"/>
      <c r="J126" s="114"/>
      <c r="K126" s="114"/>
      <c r="L126" s="114"/>
      <c r="M126" s="114"/>
      <c r="N126" s="114"/>
      <c r="O126" s="115"/>
    </row>
    <row r="127" spans="1:17" ht="30" x14ac:dyDescent="0.25">
      <c r="A127" s="180" t="s">
        <v>95</v>
      </c>
      <c r="B127" s="181"/>
      <c r="C127" s="116" t="s">
        <v>96</v>
      </c>
      <c r="D127" s="116" t="s">
        <v>97</v>
      </c>
      <c r="E127" s="116" t="s">
        <v>98</v>
      </c>
      <c r="F127" s="116" t="s">
        <v>99</v>
      </c>
      <c r="G127" s="116" t="s">
        <v>100</v>
      </c>
      <c r="H127" s="116" t="s">
        <v>101</v>
      </c>
      <c r="I127" s="116" t="s">
        <v>102</v>
      </c>
      <c r="J127" s="116" t="s">
        <v>103</v>
      </c>
      <c r="K127" s="116" t="s">
        <v>104</v>
      </c>
      <c r="L127" s="116" t="s">
        <v>105</v>
      </c>
      <c r="M127" s="116" t="s">
        <v>106</v>
      </c>
      <c r="N127" s="116" t="s">
        <v>107</v>
      </c>
      <c r="O127" s="117" t="s">
        <v>108</v>
      </c>
    </row>
    <row r="128" spans="1:17" x14ac:dyDescent="0.25">
      <c r="A128" s="664" t="s">
        <v>165</v>
      </c>
      <c r="B128" s="665"/>
      <c r="C128" s="108">
        <v>6</v>
      </c>
      <c r="D128" s="108">
        <v>2</v>
      </c>
      <c r="E128" s="108">
        <v>416</v>
      </c>
      <c r="F128" s="108">
        <v>0</v>
      </c>
      <c r="G128" s="108">
        <v>5</v>
      </c>
      <c r="H128" s="108">
        <v>187</v>
      </c>
      <c r="I128" s="108">
        <v>0</v>
      </c>
      <c r="J128" s="108">
        <v>606</v>
      </c>
      <c r="K128" s="108">
        <v>25</v>
      </c>
      <c r="L128" s="108">
        <v>76</v>
      </c>
      <c r="M128" s="474">
        <v>27</v>
      </c>
      <c r="N128" s="108">
        <v>74</v>
      </c>
      <c r="O128" s="100">
        <f>SUM(C128:N128)</f>
        <v>1424</v>
      </c>
    </row>
    <row r="129" spans="1:17" x14ac:dyDescent="0.25">
      <c r="A129" s="666" t="s">
        <v>85</v>
      </c>
      <c r="B129" s="667"/>
      <c r="C129" s="118">
        <f t="shared" ref="C129:O129" si="1">SUM(C128)</f>
        <v>6</v>
      </c>
      <c r="D129" s="118">
        <f t="shared" si="1"/>
        <v>2</v>
      </c>
      <c r="E129" s="118">
        <f t="shared" si="1"/>
        <v>416</v>
      </c>
      <c r="F129" s="118">
        <f t="shared" si="1"/>
        <v>0</v>
      </c>
      <c r="G129" s="118">
        <f t="shared" si="1"/>
        <v>5</v>
      </c>
      <c r="H129" s="118">
        <f t="shared" si="1"/>
        <v>187</v>
      </c>
      <c r="I129" s="118">
        <f t="shared" si="1"/>
        <v>0</v>
      </c>
      <c r="J129" s="118">
        <f t="shared" si="1"/>
        <v>606</v>
      </c>
      <c r="K129" s="118">
        <f t="shared" si="1"/>
        <v>25</v>
      </c>
      <c r="L129" s="118">
        <f t="shared" si="1"/>
        <v>76</v>
      </c>
      <c r="M129" s="118">
        <f t="shared" si="1"/>
        <v>27</v>
      </c>
      <c r="N129" s="118">
        <f t="shared" si="1"/>
        <v>74</v>
      </c>
      <c r="O129" s="118">
        <f t="shared" si="1"/>
        <v>1424</v>
      </c>
    </row>
    <row r="130" spans="1:17" ht="16.5" thickBot="1" x14ac:dyDescent="0.3">
      <c r="A130" s="182"/>
      <c r="B130" s="183"/>
      <c r="C130" s="46"/>
      <c r="D130" s="46"/>
      <c r="E130" s="46"/>
      <c r="F130" s="46"/>
      <c r="G130" s="46"/>
      <c r="H130" s="46"/>
      <c r="I130" s="46"/>
      <c r="J130" s="46"/>
      <c r="K130" s="46"/>
      <c r="L130" s="46"/>
      <c r="M130" s="46"/>
      <c r="N130" s="46"/>
      <c r="O130" s="46"/>
    </row>
    <row r="131" spans="1:17" ht="30" x14ac:dyDescent="0.25">
      <c r="A131" s="180" t="s">
        <v>109</v>
      </c>
      <c r="B131" s="181"/>
      <c r="C131" s="116" t="s">
        <v>110</v>
      </c>
      <c r="D131" s="116" t="s">
        <v>111</v>
      </c>
      <c r="E131" s="116"/>
      <c r="F131" s="116"/>
      <c r="G131" s="116"/>
      <c r="H131" s="116"/>
      <c r="I131" s="116"/>
      <c r="J131" s="116"/>
      <c r="K131" s="116"/>
      <c r="L131" s="116"/>
      <c r="M131" s="116"/>
      <c r="N131" s="116"/>
      <c r="O131" s="117" t="s">
        <v>112</v>
      </c>
    </row>
    <row r="132" spans="1:17" x14ac:dyDescent="0.25">
      <c r="A132" s="664" t="s">
        <v>165</v>
      </c>
      <c r="B132" s="665"/>
      <c r="C132" s="108">
        <v>73</v>
      </c>
      <c r="D132" s="108">
        <v>140</v>
      </c>
      <c r="E132" s="108"/>
      <c r="F132" s="108">
        <v>0</v>
      </c>
      <c r="G132" s="108">
        <v>0</v>
      </c>
      <c r="H132" s="108">
        <v>0</v>
      </c>
      <c r="I132" s="108">
        <v>0</v>
      </c>
      <c r="J132" s="108">
        <v>0</v>
      </c>
      <c r="K132" s="108">
        <v>0</v>
      </c>
      <c r="L132" s="108">
        <v>0</v>
      </c>
      <c r="M132" s="108">
        <v>0</v>
      </c>
      <c r="N132" s="108">
        <v>0</v>
      </c>
      <c r="O132" s="100">
        <f>SUM(C132:N132)</f>
        <v>213</v>
      </c>
    </row>
    <row r="133" spans="1:17" x14ac:dyDescent="0.25">
      <c r="A133" s="591" t="s">
        <v>85</v>
      </c>
      <c r="B133" s="592"/>
      <c r="C133" s="118">
        <f t="shared" ref="C133:O133" si="2">SUM(C132)</f>
        <v>73</v>
      </c>
      <c r="D133" s="118">
        <f t="shared" si="2"/>
        <v>140</v>
      </c>
      <c r="E133" s="118">
        <f t="shared" si="2"/>
        <v>0</v>
      </c>
      <c r="F133" s="118">
        <f t="shared" si="2"/>
        <v>0</v>
      </c>
      <c r="G133" s="118">
        <f t="shared" si="2"/>
        <v>0</v>
      </c>
      <c r="H133" s="118">
        <f t="shared" si="2"/>
        <v>0</v>
      </c>
      <c r="I133" s="118">
        <f t="shared" si="2"/>
        <v>0</v>
      </c>
      <c r="J133" s="118">
        <f t="shared" si="2"/>
        <v>0</v>
      </c>
      <c r="K133" s="118">
        <f t="shared" si="2"/>
        <v>0</v>
      </c>
      <c r="L133" s="118">
        <f t="shared" si="2"/>
        <v>0</v>
      </c>
      <c r="M133" s="118">
        <f t="shared" si="2"/>
        <v>0</v>
      </c>
      <c r="N133" s="118">
        <f t="shared" si="2"/>
        <v>0</v>
      </c>
      <c r="O133" s="118">
        <f t="shared" si="2"/>
        <v>213</v>
      </c>
    </row>
    <row r="134" spans="1:17" x14ac:dyDescent="0.25">
      <c r="A134" s="119" t="s">
        <v>114</v>
      </c>
      <c r="B134" s="46"/>
      <c r="C134" s="46"/>
      <c r="D134" s="46"/>
      <c r="E134" s="46"/>
      <c r="F134" s="46"/>
      <c r="G134" s="46"/>
      <c r="H134" s="46"/>
      <c r="I134" s="46"/>
      <c r="J134" s="46"/>
      <c r="K134" s="46"/>
      <c r="L134" s="46"/>
      <c r="M134" s="46"/>
      <c r="N134" s="46"/>
      <c r="O134" s="46"/>
    </row>
    <row r="135" spans="1:17" ht="16.5" thickBot="1" x14ac:dyDescent="0.3">
      <c r="A135" s="45"/>
      <c r="B135" s="45"/>
      <c r="C135" s="45"/>
      <c r="D135" s="45"/>
      <c r="E135" s="78"/>
      <c r="F135" s="45"/>
      <c r="G135" s="45"/>
      <c r="H135" s="45"/>
      <c r="I135" s="45"/>
      <c r="J135" s="45"/>
      <c r="K135" s="45"/>
      <c r="L135" s="45"/>
      <c r="M135" s="45"/>
      <c r="N135" s="120" t="s">
        <v>115</v>
      </c>
      <c r="O135" s="118">
        <f>SUM(O129,O133)</f>
        <v>1637</v>
      </c>
    </row>
    <row r="136" spans="1:17" ht="16.5" thickBot="1" x14ac:dyDescent="0.3">
      <c r="A136" s="362" t="s">
        <v>1054</v>
      </c>
      <c r="B136" s="345"/>
      <c r="C136" s="345"/>
      <c r="D136" s="345"/>
      <c r="E136" s="21"/>
      <c r="F136" s="66"/>
      <c r="G136" s="21"/>
      <c r="H136" s="21"/>
      <c r="I136" s="21"/>
      <c r="J136" s="21"/>
      <c r="K136" s="21"/>
      <c r="L136" s="21"/>
      <c r="M136" s="21"/>
      <c r="N136" s="21"/>
      <c r="O136" s="21"/>
    </row>
    <row r="137" spans="1:17" ht="16.5" thickBot="1" x14ac:dyDescent="0.3">
      <c r="A137" s="122"/>
      <c r="B137" s="123"/>
      <c r="C137" s="345"/>
      <c r="D137" s="345"/>
      <c r="E137" s="345"/>
      <c r="F137" s="26"/>
      <c r="G137" s="21"/>
      <c r="H137" s="21"/>
      <c r="I137" s="21"/>
      <c r="J137" s="21"/>
      <c r="K137" s="21"/>
      <c r="L137" s="21"/>
      <c r="M137" s="21"/>
      <c r="N137" s="21"/>
      <c r="O137" s="21"/>
      <c r="P137" s="16"/>
      <c r="Q137" s="16"/>
    </row>
    <row r="138" spans="1:17" ht="30.75" thickBot="1" x14ac:dyDescent="0.3">
      <c r="A138" s="648"/>
      <c r="B138" s="649"/>
      <c r="C138" s="124" t="s">
        <v>116</v>
      </c>
      <c r="D138" s="116" t="s">
        <v>117</v>
      </c>
      <c r="E138" s="116" t="s">
        <v>118</v>
      </c>
      <c r="F138" s="116" t="s">
        <v>119</v>
      </c>
      <c r="G138" s="116" t="s">
        <v>92</v>
      </c>
      <c r="H138" s="117" t="s">
        <v>80</v>
      </c>
      <c r="I138" s="21"/>
      <c r="J138" s="21"/>
      <c r="K138" s="21"/>
      <c r="L138" s="21"/>
      <c r="M138" s="21"/>
      <c r="N138" s="115"/>
      <c r="O138" s="115"/>
      <c r="P138" s="16"/>
      <c r="Q138" s="16"/>
    </row>
    <row r="139" spans="1:17" x14ac:dyDescent="0.25">
      <c r="A139" s="593" t="s">
        <v>165</v>
      </c>
      <c r="B139" s="594"/>
      <c r="C139" s="125">
        <v>0</v>
      </c>
      <c r="D139" s="125">
        <v>4028</v>
      </c>
      <c r="E139" s="125">
        <v>2784</v>
      </c>
      <c r="F139" s="125">
        <v>1601</v>
      </c>
      <c r="G139" s="125">
        <v>2360</v>
      </c>
      <c r="H139" s="126">
        <f>SUM(C139:G139)</f>
        <v>10773</v>
      </c>
      <c r="I139" s="66"/>
      <c r="J139" s="21"/>
      <c r="K139" s="21"/>
      <c r="L139" s="21"/>
      <c r="M139" s="21"/>
      <c r="N139" s="115"/>
      <c r="O139" s="115"/>
      <c r="P139" s="16"/>
      <c r="Q139" s="16"/>
    </row>
    <row r="140" spans="1:17" x14ac:dyDescent="0.25">
      <c r="A140" s="364" t="s">
        <v>163</v>
      </c>
      <c r="B140" s="365"/>
      <c r="C140" s="125">
        <v>0</v>
      </c>
      <c r="D140" s="125">
        <v>0</v>
      </c>
      <c r="E140" s="125">
        <v>413</v>
      </c>
      <c r="F140" s="125">
        <v>3115</v>
      </c>
      <c r="G140" s="125">
        <v>0</v>
      </c>
      <c r="H140" s="126">
        <f>SUM(C140:G140)</f>
        <v>3528</v>
      </c>
      <c r="I140" s="21"/>
      <c r="J140" s="21"/>
      <c r="K140" s="21"/>
      <c r="L140" s="21"/>
      <c r="M140" s="21"/>
      <c r="N140" s="115"/>
      <c r="O140" s="115"/>
      <c r="P140" s="16"/>
      <c r="Q140" s="16"/>
    </row>
    <row r="141" spans="1:17" x14ac:dyDescent="0.25">
      <c r="A141" s="591" t="s">
        <v>85</v>
      </c>
      <c r="B141" s="592"/>
      <c r="C141" s="127">
        <f t="shared" ref="C141:H141" si="3">SUM(C139:C140)</f>
        <v>0</v>
      </c>
      <c r="D141" s="127">
        <f t="shared" si="3"/>
        <v>4028</v>
      </c>
      <c r="E141" s="127">
        <f t="shared" si="3"/>
        <v>3197</v>
      </c>
      <c r="F141" s="127">
        <f t="shared" si="3"/>
        <v>4716</v>
      </c>
      <c r="G141" s="127">
        <f t="shared" si="3"/>
        <v>2360</v>
      </c>
      <c r="H141" s="127">
        <f t="shared" si="3"/>
        <v>14301</v>
      </c>
      <c r="I141" s="21"/>
      <c r="J141" s="21"/>
      <c r="K141" s="21"/>
      <c r="L141" s="21"/>
      <c r="M141" s="21"/>
      <c r="N141" s="115"/>
      <c r="O141" s="115"/>
      <c r="P141" s="16"/>
      <c r="Q141" s="16"/>
    </row>
    <row r="142" spans="1:17" ht="16.5" thickBot="1" x14ac:dyDescent="0.3">
      <c r="A142" s="128"/>
      <c r="B142" s="115"/>
      <c r="C142" s="115"/>
      <c r="D142" s="115"/>
      <c r="E142" s="115"/>
      <c r="F142" s="115"/>
      <c r="G142" s="115"/>
      <c r="H142" s="115"/>
      <c r="I142" s="21"/>
      <c r="J142" s="115"/>
      <c r="K142" s="115"/>
      <c r="L142" s="115"/>
      <c r="M142" s="115"/>
      <c r="N142" s="115"/>
      <c r="O142" s="115"/>
      <c r="P142" s="16"/>
      <c r="Q142" s="16"/>
    </row>
    <row r="143" spans="1:17" ht="60.75" thickBot="1" x14ac:dyDescent="0.3">
      <c r="A143" s="650"/>
      <c r="B143" s="651"/>
      <c r="C143" s="124" t="s">
        <v>120</v>
      </c>
      <c r="D143" s="116" t="s">
        <v>121</v>
      </c>
      <c r="E143" s="129" t="s">
        <v>80</v>
      </c>
      <c r="F143" s="66"/>
      <c r="G143" s="21"/>
      <c r="H143" s="377"/>
      <c r="I143" s="21"/>
      <c r="J143" s="21"/>
      <c r="K143" s="115"/>
      <c r="L143" s="115"/>
      <c r="M143" s="115"/>
      <c r="N143" s="131"/>
      <c r="O143" s="131"/>
      <c r="P143" s="16"/>
      <c r="Q143" s="16"/>
    </row>
    <row r="144" spans="1:17" x14ac:dyDescent="0.25">
      <c r="A144" s="593" t="s">
        <v>165</v>
      </c>
      <c r="B144" s="594"/>
      <c r="C144" s="125">
        <v>30000</v>
      </c>
      <c r="D144" s="475">
        <v>76300</v>
      </c>
      <c r="E144" s="132">
        <f>SUM(C144:D144)</f>
        <v>106300</v>
      </c>
      <c r="F144" s="101"/>
      <c r="G144" s="562" t="s">
        <v>122</v>
      </c>
      <c r="H144" s="562"/>
      <c r="I144" s="562"/>
      <c r="J144" s="562"/>
      <c r="K144" s="562"/>
      <c r="L144" s="562"/>
      <c r="M144" s="563"/>
      <c r="N144" s="131"/>
      <c r="O144" s="131"/>
      <c r="P144" s="16"/>
      <c r="Q144" s="16"/>
    </row>
    <row r="145" spans="1:17" ht="16.5" thickBot="1" x14ac:dyDescent="0.3">
      <c r="A145" s="591" t="s">
        <v>80</v>
      </c>
      <c r="B145" s="592"/>
      <c r="C145" s="127">
        <f>SUM(C144)</f>
        <v>30000</v>
      </c>
      <c r="D145" s="127">
        <v>76300</v>
      </c>
      <c r="E145" s="132">
        <f>SUM(C145:D145)</f>
        <v>106300</v>
      </c>
      <c r="F145" s="88"/>
      <c r="G145" s="564" t="s">
        <v>1055</v>
      </c>
      <c r="H145" s="565"/>
      <c r="I145" s="565"/>
      <c r="J145" s="565"/>
      <c r="K145" s="565"/>
      <c r="L145" s="565"/>
      <c r="M145" s="566"/>
      <c r="N145" s="131"/>
      <c r="O145" s="131"/>
      <c r="P145" s="16"/>
      <c r="Q145" s="16"/>
    </row>
    <row r="146" spans="1:17" ht="16.5" thickBot="1" x14ac:dyDescent="0.3">
      <c r="A146" s="133"/>
      <c r="B146" s="134"/>
      <c r="C146" s="133"/>
      <c r="D146" s="133"/>
      <c r="E146" s="134"/>
      <c r="F146" s="133"/>
      <c r="G146" s="133"/>
      <c r="H146" s="133"/>
      <c r="I146" s="133"/>
      <c r="J146" s="135"/>
      <c r="K146" s="133"/>
      <c r="L146" s="133"/>
      <c r="M146" s="133"/>
      <c r="N146" s="133"/>
      <c r="O146" s="135"/>
      <c r="P146" s="16"/>
      <c r="Q146" s="16"/>
    </row>
    <row r="147" spans="1:17" ht="16.5" thickBot="1" x14ac:dyDescent="0.3">
      <c r="A147" s="595" t="s">
        <v>132</v>
      </c>
      <c r="B147" s="596"/>
      <c r="C147" s="596"/>
      <c r="D147" s="596"/>
      <c r="E147" s="596"/>
      <c r="F147" s="596"/>
      <c r="G147" s="596"/>
      <c r="H147" s="136"/>
      <c r="I147" s="133"/>
      <c r="J147" s="135"/>
      <c r="K147" s="133"/>
      <c r="L147" s="133"/>
      <c r="M147" s="133"/>
      <c r="N147" s="133"/>
      <c r="O147" s="135"/>
      <c r="P147" s="16"/>
      <c r="Q147" s="16"/>
    </row>
    <row r="148" spans="1:17" ht="15" customHeight="1" thickBot="1" x14ac:dyDescent="0.3">
      <c r="A148" s="137"/>
      <c r="B148" s="334"/>
      <c r="C148" s="21"/>
      <c r="D148" s="21"/>
      <c r="E148" s="26"/>
      <c r="F148" s="26"/>
      <c r="G148" s="21"/>
      <c r="H148" s="21"/>
      <c r="I148" s="133"/>
      <c r="J148" s="135"/>
      <c r="K148" s="133"/>
      <c r="L148" s="133"/>
      <c r="M148" s="133"/>
      <c r="N148" s="133"/>
      <c r="O148" s="135"/>
      <c r="P148" s="16"/>
      <c r="Q148" s="16"/>
    </row>
    <row r="149" spans="1:17" ht="15" customHeight="1" thickBot="1" x14ac:dyDescent="0.3">
      <c r="A149" s="675"/>
      <c r="B149" s="676"/>
      <c r="C149" s="476" t="s">
        <v>124</v>
      </c>
      <c r="D149" s="476" t="s">
        <v>125</v>
      </c>
      <c r="E149" s="477" t="s">
        <v>126</v>
      </c>
      <c r="F149" s="477" t="s">
        <v>127</v>
      </c>
      <c r="G149" s="477" t="s">
        <v>128</v>
      </c>
      <c r="H149" s="478" t="s">
        <v>129</v>
      </c>
      <c r="I149" s="479" t="s">
        <v>85</v>
      </c>
      <c r="J149" s="480"/>
      <c r="K149" s="481"/>
      <c r="L149" s="481"/>
      <c r="M149" s="481"/>
      <c r="N149" s="481"/>
      <c r="O149" s="480"/>
      <c r="P149" s="482"/>
      <c r="Q149" s="482"/>
    </row>
    <row r="150" spans="1:17" ht="15" customHeight="1" x14ac:dyDescent="0.25">
      <c r="A150" s="664" t="s">
        <v>1056</v>
      </c>
      <c r="B150" s="665"/>
      <c r="C150" s="483" t="s">
        <v>130</v>
      </c>
      <c r="D150" s="483">
        <v>0</v>
      </c>
      <c r="E150" s="483">
        <v>1794</v>
      </c>
      <c r="F150" s="483">
        <v>0</v>
      </c>
      <c r="G150" s="483">
        <v>0</v>
      </c>
      <c r="H150" s="484">
        <v>6460</v>
      </c>
      <c r="I150" s="484">
        <f>SUM(D150:H150)</f>
        <v>8254</v>
      </c>
      <c r="J150" s="485"/>
      <c r="K150" s="481"/>
      <c r="L150" s="481"/>
      <c r="M150" s="481"/>
      <c r="N150" s="481"/>
      <c r="O150" s="480"/>
      <c r="P150" s="482"/>
      <c r="Q150" s="482"/>
    </row>
    <row r="151" spans="1:17" x14ac:dyDescent="0.25">
      <c r="A151" s="664" t="s">
        <v>1057</v>
      </c>
      <c r="B151" s="665"/>
      <c r="C151" s="483" t="s">
        <v>131</v>
      </c>
      <c r="D151" s="483">
        <v>0</v>
      </c>
      <c r="E151" s="483">
        <v>3115</v>
      </c>
      <c r="F151" s="483">
        <v>0</v>
      </c>
      <c r="G151" s="483">
        <v>0</v>
      </c>
      <c r="H151" s="484">
        <v>1601</v>
      </c>
      <c r="I151" s="484">
        <f>SUM(D151:H151)</f>
        <v>4716</v>
      </c>
      <c r="J151" s="485"/>
      <c r="K151" s="481"/>
      <c r="L151" s="481"/>
      <c r="M151" s="481"/>
      <c r="N151" s="481"/>
      <c r="O151" s="480"/>
      <c r="P151" s="482"/>
      <c r="Q151" s="482"/>
    </row>
    <row r="152" spans="1:17" ht="16.5" thickBot="1" x14ac:dyDescent="0.3">
      <c r="A152" s="677" t="s">
        <v>113</v>
      </c>
      <c r="B152" s="678"/>
      <c r="C152" s="486" t="s">
        <v>92</v>
      </c>
      <c r="D152" s="487"/>
      <c r="E152" s="487"/>
      <c r="F152" s="487"/>
      <c r="G152" s="487"/>
      <c r="H152" s="487"/>
      <c r="I152" s="488"/>
      <c r="J152" s="485"/>
      <c r="K152" s="481"/>
      <c r="L152" s="481"/>
      <c r="M152" s="481"/>
      <c r="N152" s="481"/>
      <c r="O152" s="480"/>
      <c r="P152" s="482"/>
      <c r="Q152" s="482"/>
    </row>
    <row r="153" spans="1:17" ht="16.5" thickBot="1" x14ac:dyDescent="0.3">
      <c r="A153" s="146" t="s">
        <v>132</v>
      </c>
      <c r="B153" s="104"/>
      <c r="C153" s="147"/>
      <c r="D153" s="148"/>
      <c r="E153" s="148"/>
      <c r="F153" s="148"/>
      <c r="G153" s="148"/>
      <c r="H153" s="148"/>
      <c r="I153" s="149"/>
      <c r="J153" s="135"/>
      <c r="K153" s="133"/>
      <c r="L153" s="133"/>
      <c r="M153" s="133"/>
      <c r="N153" s="133"/>
      <c r="O153" s="135"/>
      <c r="P153" s="16"/>
      <c r="Q153" s="16"/>
    </row>
    <row r="154" spans="1:17" ht="21" thickBot="1" x14ac:dyDescent="0.3">
      <c r="A154" s="362" t="s">
        <v>517</v>
      </c>
      <c r="B154" s="150"/>
      <c r="C154" s="150"/>
      <c r="D154" s="150"/>
      <c r="E154" s="150"/>
      <c r="F154" s="150"/>
      <c r="G154" s="150"/>
      <c r="H154" s="151"/>
      <c r="I154" s="152"/>
      <c r="J154" s="152"/>
      <c r="K154" s="152"/>
      <c r="L154" s="152"/>
      <c r="M154" s="153"/>
      <c r="N154" s="152"/>
      <c r="O154" s="135"/>
      <c r="P154" s="16"/>
      <c r="Q154" s="16"/>
    </row>
    <row r="155" spans="1:17" ht="21" thickBot="1" x14ac:dyDescent="0.3">
      <c r="A155" s="154"/>
      <c r="B155" s="155"/>
      <c r="C155" s="155"/>
      <c r="D155" s="155"/>
      <c r="E155" s="155"/>
      <c r="F155" s="155"/>
      <c r="G155" s="155"/>
      <c r="H155" s="156"/>
      <c r="I155" s="156"/>
      <c r="J155" s="156"/>
      <c r="K155" s="156"/>
      <c r="L155" s="156"/>
      <c r="M155" s="157"/>
      <c r="N155" s="156"/>
      <c r="O155" s="135"/>
      <c r="P155" s="16"/>
      <c r="Q155" s="16"/>
    </row>
    <row r="156" spans="1:17" ht="16.5" thickBot="1" x14ac:dyDescent="0.3">
      <c r="A156" s="158" t="s">
        <v>133</v>
      </c>
      <c r="B156" s="655" t="s">
        <v>166</v>
      </c>
      <c r="C156" s="656"/>
      <c r="D156" s="656"/>
      <c r="E156" s="656"/>
      <c r="F156" s="656"/>
      <c r="G156" s="656"/>
      <c r="H156" s="656"/>
      <c r="I156" s="656"/>
      <c r="J156" s="656"/>
      <c r="K156" s="656"/>
      <c r="L156" s="656"/>
      <c r="M156" s="656"/>
      <c r="N156" s="657"/>
      <c r="O156" s="18"/>
      <c r="P156" s="16"/>
      <c r="Q156" s="16"/>
    </row>
    <row r="157" spans="1:17" x14ac:dyDescent="0.25">
      <c r="A157" s="159">
        <v>42644</v>
      </c>
      <c r="B157" s="541" t="s">
        <v>1058</v>
      </c>
      <c r="C157" s="652"/>
      <c r="D157" s="652"/>
      <c r="E157" s="652"/>
      <c r="F157" s="652"/>
      <c r="G157" s="652"/>
      <c r="H157" s="652"/>
      <c r="I157" s="652"/>
      <c r="J157" s="652"/>
      <c r="K157" s="652"/>
      <c r="L157" s="652"/>
      <c r="M157" s="652"/>
      <c r="N157" s="653"/>
      <c r="O157" s="18"/>
      <c r="P157" s="16"/>
      <c r="Q157" s="16"/>
    </row>
    <row r="158" spans="1:17" ht="57" x14ac:dyDescent="0.25">
      <c r="A158" s="159">
        <v>42673</v>
      </c>
      <c r="B158" s="360" t="s">
        <v>1059</v>
      </c>
      <c r="C158" s="379"/>
      <c r="D158" s="379"/>
      <c r="E158" s="379"/>
      <c r="F158" s="379"/>
      <c r="G158" s="379"/>
      <c r="H158" s="379"/>
      <c r="I158" s="379"/>
      <c r="J158" s="379"/>
      <c r="K158" s="379"/>
      <c r="L158" s="379"/>
      <c r="M158" s="379"/>
      <c r="N158" s="380"/>
      <c r="O158" s="18"/>
      <c r="P158" s="16"/>
      <c r="Q158" s="16"/>
    </row>
    <row r="159" spans="1:17" x14ac:dyDescent="0.25">
      <c r="A159" s="159">
        <v>42736</v>
      </c>
      <c r="B159" s="541" t="s">
        <v>1060</v>
      </c>
      <c r="C159" s="652"/>
      <c r="D159" s="652"/>
      <c r="E159" s="652"/>
      <c r="F159" s="652"/>
      <c r="G159" s="652"/>
      <c r="H159" s="652"/>
      <c r="I159" s="652"/>
      <c r="J159" s="652"/>
      <c r="K159" s="652"/>
      <c r="L159" s="652"/>
      <c r="M159" s="652"/>
      <c r="N159" s="653"/>
      <c r="O159" s="18"/>
      <c r="P159" s="16"/>
      <c r="Q159" s="16"/>
    </row>
    <row r="160" spans="1:17" x14ac:dyDescent="0.25">
      <c r="A160" s="489">
        <v>42840</v>
      </c>
      <c r="B160" s="658" t="s">
        <v>1061</v>
      </c>
      <c r="C160" s="659"/>
      <c r="D160" s="659"/>
      <c r="E160" s="659"/>
      <c r="F160" s="659"/>
      <c r="G160" s="659"/>
      <c r="H160" s="659"/>
      <c r="I160" s="659"/>
      <c r="J160" s="659"/>
      <c r="K160" s="659"/>
      <c r="L160" s="659"/>
      <c r="M160" s="659"/>
      <c r="N160" s="660"/>
      <c r="O160" s="490"/>
      <c r="P160" s="482"/>
      <c r="Q160" s="482"/>
    </row>
    <row r="161" spans="1:17" x14ac:dyDescent="0.25">
      <c r="A161" s="159"/>
      <c r="B161" s="194"/>
      <c r="C161" s="195"/>
      <c r="D161" s="195"/>
      <c r="E161" s="195"/>
      <c r="F161" s="195"/>
      <c r="G161" s="358"/>
      <c r="H161" s="358"/>
      <c r="I161" s="358"/>
      <c r="J161" s="358"/>
      <c r="K161" s="358"/>
      <c r="L161" s="358"/>
      <c r="M161" s="358"/>
      <c r="N161" s="359"/>
      <c r="O161" s="18"/>
      <c r="P161" s="16"/>
      <c r="Q161" s="16"/>
    </row>
    <row r="162" spans="1:17" x14ac:dyDescent="0.25">
      <c r="A162" s="159"/>
      <c r="B162" s="491"/>
      <c r="C162" s="492"/>
      <c r="D162" s="492"/>
      <c r="E162" s="492"/>
      <c r="F162" s="492"/>
      <c r="G162" s="358"/>
      <c r="H162" s="358"/>
      <c r="I162" s="358"/>
      <c r="J162" s="358"/>
      <c r="K162" s="358"/>
      <c r="L162" s="358"/>
      <c r="M162" s="358"/>
      <c r="N162" s="359"/>
      <c r="O162" s="18"/>
      <c r="P162" s="16"/>
      <c r="Q162" s="16"/>
    </row>
    <row r="163" spans="1:17" x14ac:dyDescent="0.25">
      <c r="A163" s="16"/>
      <c r="B163" s="16"/>
      <c r="C163" s="16"/>
      <c r="D163" s="16"/>
      <c r="E163" s="16"/>
      <c r="F163" s="16"/>
      <c r="G163" s="16"/>
      <c r="H163" s="16"/>
      <c r="I163" s="16"/>
      <c r="J163" s="16"/>
      <c r="K163" s="16"/>
      <c r="L163" s="16"/>
      <c r="M163" s="16"/>
      <c r="N163" s="16"/>
      <c r="O163" s="18"/>
      <c r="P163" s="16"/>
      <c r="Q163" s="16"/>
    </row>
    <row r="164" spans="1:17" x14ac:dyDescent="0.25">
      <c r="A164" s="236"/>
      <c r="B164" s="541"/>
      <c r="C164" s="652"/>
      <c r="D164" s="652"/>
      <c r="E164" s="652"/>
      <c r="F164" s="652"/>
      <c r="G164" s="652"/>
      <c r="H164" s="652"/>
      <c r="I164" s="652"/>
      <c r="J164" s="652"/>
      <c r="K164" s="652"/>
      <c r="L164" s="652"/>
      <c r="M164" s="652"/>
      <c r="N164" s="653"/>
      <c r="O164" s="258"/>
      <c r="P164" s="16"/>
      <c r="Q164" s="16"/>
    </row>
    <row r="165" spans="1:17" ht="20.25" x14ac:dyDescent="0.25">
      <c r="A165" s="160"/>
      <c r="B165" s="544"/>
      <c r="C165" s="542"/>
      <c r="D165" s="542"/>
      <c r="E165" s="542"/>
      <c r="F165" s="542"/>
      <c r="G165" s="542"/>
      <c r="H165" s="542"/>
      <c r="I165" s="542"/>
      <c r="J165" s="542"/>
      <c r="K165" s="542"/>
      <c r="L165" s="542"/>
      <c r="M165" s="542"/>
      <c r="N165" s="543"/>
      <c r="P165" s="16"/>
      <c r="Q165" s="16"/>
    </row>
    <row r="166" spans="1:17" x14ac:dyDescent="0.25">
      <c r="A166" s="18"/>
      <c r="B166" s="16"/>
      <c r="C166" s="16"/>
      <c r="D166" s="16"/>
      <c r="E166" s="16"/>
      <c r="F166" s="16"/>
      <c r="G166" s="16"/>
      <c r="H166" s="16"/>
      <c r="I166" s="16"/>
      <c r="J166" s="16"/>
      <c r="K166" s="16"/>
      <c r="L166" s="16"/>
      <c r="M166" s="16"/>
      <c r="N166" s="16"/>
      <c r="O166" s="16"/>
      <c r="P166" s="16"/>
      <c r="Q166" s="16"/>
    </row>
    <row r="167" spans="1:17" x14ac:dyDescent="0.25">
      <c r="A167" s="16"/>
      <c r="B167" s="16"/>
      <c r="C167" s="16"/>
      <c r="D167" s="16"/>
      <c r="E167" s="16"/>
      <c r="F167" s="16"/>
      <c r="G167" s="16"/>
      <c r="H167" s="16"/>
      <c r="I167" s="16"/>
      <c r="J167" s="16"/>
      <c r="K167" s="16"/>
      <c r="L167" s="16"/>
      <c r="M167" s="16"/>
      <c r="N167" s="16"/>
      <c r="O167" s="16"/>
      <c r="P167" s="16"/>
      <c r="Q167" s="16"/>
    </row>
    <row r="168" spans="1:17" x14ac:dyDescent="0.25">
      <c r="A168" s="16"/>
      <c r="B168" s="16"/>
      <c r="C168" s="16"/>
      <c r="D168" s="16"/>
      <c r="E168" s="16"/>
      <c r="F168" s="16"/>
      <c r="G168" s="16"/>
      <c r="H168" s="16"/>
      <c r="I168" s="16"/>
      <c r="J168" s="16"/>
      <c r="K168" s="16"/>
      <c r="L168" s="16"/>
      <c r="M168" s="16"/>
      <c r="N168" s="16"/>
      <c r="O168" s="16"/>
      <c r="P168" s="16"/>
      <c r="Q168" s="16"/>
    </row>
    <row r="169" spans="1:17" x14ac:dyDescent="0.25">
      <c r="A169" s="16"/>
      <c r="B169" s="16"/>
      <c r="C169" s="16"/>
      <c r="D169" s="16"/>
      <c r="E169" s="16"/>
      <c r="F169" s="16"/>
      <c r="G169" s="16"/>
      <c r="H169" s="16"/>
      <c r="I169" s="16"/>
      <c r="J169" s="16"/>
      <c r="K169" s="16"/>
      <c r="L169" s="16"/>
      <c r="M169" s="16"/>
      <c r="N169" s="16"/>
      <c r="O169" s="16"/>
      <c r="P169" s="16"/>
      <c r="Q169" s="16"/>
    </row>
    <row r="170" spans="1:17" x14ac:dyDescent="0.25">
      <c r="A170" s="16"/>
      <c r="B170" s="16"/>
      <c r="C170" s="16"/>
      <c r="D170" s="16"/>
      <c r="E170" s="16"/>
      <c r="F170" s="16"/>
      <c r="G170" s="16"/>
      <c r="H170" s="16"/>
      <c r="I170" s="16"/>
      <c r="J170" s="16"/>
      <c r="K170" s="16"/>
      <c r="L170" s="16"/>
      <c r="M170" s="16"/>
      <c r="N170" s="16"/>
      <c r="O170" s="16"/>
      <c r="P170" s="16"/>
      <c r="Q170" s="16"/>
    </row>
    <row r="171" spans="1:17" x14ac:dyDescent="0.25">
      <c r="A171" s="16"/>
      <c r="B171" s="16"/>
      <c r="C171" s="16"/>
      <c r="D171" s="16"/>
      <c r="E171" s="16"/>
      <c r="F171" s="16"/>
      <c r="G171" s="16"/>
      <c r="H171" s="16"/>
      <c r="I171" s="16"/>
      <c r="J171" s="16"/>
      <c r="K171" s="16"/>
      <c r="L171" s="16"/>
      <c r="M171" s="16"/>
      <c r="N171" s="16"/>
      <c r="O171" s="16"/>
      <c r="P171" s="16"/>
      <c r="Q171" s="16"/>
    </row>
    <row r="172" spans="1:17" x14ac:dyDescent="0.25">
      <c r="A172" s="16"/>
      <c r="B172" s="16"/>
      <c r="C172" s="16"/>
      <c r="D172" s="16"/>
      <c r="E172" s="16"/>
      <c r="F172" s="16"/>
      <c r="G172" s="16"/>
      <c r="H172" s="16"/>
      <c r="I172" s="16"/>
      <c r="J172" s="16"/>
      <c r="K172" s="16"/>
      <c r="L172" s="16"/>
      <c r="M172" s="16"/>
      <c r="N172" s="16"/>
      <c r="O172" s="16"/>
      <c r="P172" s="16"/>
      <c r="Q172" s="16"/>
    </row>
    <row r="173" spans="1:17" x14ac:dyDescent="0.25">
      <c r="A173" s="16"/>
      <c r="B173" s="16"/>
      <c r="C173" s="16"/>
      <c r="D173" s="16"/>
      <c r="E173" s="16"/>
      <c r="F173" s="16"/>
      <c r="G173" s="16"/>
      <c r="H173" s="16"/>
      <c r="I173" s="16"/>
      <c r="J173" s="16"/>
      <c r="K173" s="16"/>
      <c r="L173" s="16"/>
      <c r="M173" s="16"/>
      <c r="N173" s="16"/>
      <c r="O173" s="16"/>
      <c r="P173" s="16"/>
      <c r="Q173" s="16"/>
    </row>
    <row r="174" spans="1:17" x14ac:dyDescent="0.25">
      <c r="A174" s="16"/>
      <c r="B174" s="16"/>
      <c r="C174" s="16"/>
      <c r="D174" s="16"/>
      <c r="E174" s="16"/>
      <c r="F174" s="16"/>
      <c r="G174" s="16"/>
      <c r="H174" s="16"/>
      <c r="I174" s="16"/>
      <c r="J174" s="16"/>
      <c r="K174" s="16"/>
      <c r="L174" s="16"/>
      <c r="M174" s="16"/>
      <c r="N174" s="16"/>
      <c r="O174" s="16"/>
      <c r="P174" s="16"/>
      <c r="Q174" s="16"/>
    </row>
    <row r="175" spans="1:17" x14ac:dyDescent="0.25">
      <c r="A175" s="16"/>
      <c r="B175" s="16"/>
      <c r="C175" s="16"/>
      <c r="D175" s="16"/>
      <c r="E175" s="16"/>
      <c r="F175" s="16"/>
      <c r="G175" s="16"/>
      <c r="H175" s="16"/>
      <c r="I175" s="16"/>
      <c r="J175" s="16"/>
      <c r="K175" s="16"/>
      <c r="L175" s="16"/>
      <c r="M175" s="16"/>
      <c r="N175" s="16"/>
      <c r="O175" s="16"/>
      <c r="P175" s="16"/>
      <c r="Q175" s="16"/>
    </row>
    <row r="176" spans="1:17" x14ac:dyDescent="0.25">
      <c r="A176" s="16"/>
      <c r="B176" s="16"/>
      <c r="C176" s="16"/>
      <c r="D176" s="16"/>
      <c r="E176" s="16"/>
      <c r="F176" s="16"/>
      <c r="G176" s="16"/>
      <c r="H176" s="16"/>
      <c r="I176" s="16"/>
      <c r="J176" s="16"/>
      <c r="K176" s="16"/>
      <c r="L176" s="16"/>
      <c r="M176" s="16"/>
      <c r="N176" s="16"/>
      <c r="O176" s="16"/>
      <c r="P176" s="16"/>
      <c r="Q176" s="16"/>
    </row>
    <row r="177" spans="1:17" x14ac:dyDescent="0.25">
      <c r="A177" s="16"/>
      <c r="B177" s="16"/>
      <c r="C177" s="16"/>
      <c r="D177" s="16"/>
      <c r="E177" s="16"/>
      <c r="F177" s="16"/>
      <c r="G177" s="16"/>
      <c r="H177" s="16"/>
      <c r="I177" s="16"/>
      <c r="J177" s="16"/>
      <c r="K177" s="16"/>
      <c r="L177" s="16"/>
      <c r="M177" s="16"/>
      <c r="N177" s="16"/>
      <c r="O177" s="16"/>
      <c r="P177" s="16"/>
      <c r="Q177" s="16"/>
    </row>
    <row r="178" spans="1:17" x14ac:dyDescent="0.25">
      <c r="A178" s="16"/>
      <c r="B178" s="16"/>
      <c r="C178" s="16"/>
      <c r="D178" s="16"/>
      <c r="E178" s="16"/>
      <c r="F178" s="16"/>
      <c r="G178" s="16"/>
      <c r="H178" s="16"/>
      <c r="I178" s="16"/>
      <c r="J178" s="16"/>
      <c r="K178" s="16"/>
      <c r="L178" s="16"/>
      <c r="M178" s="16"/>
      <c r="N178" s="16"/>
      <c r="O178" s="16"/>
      <c r="P178" s="16"/>
      <c r="Q178" s="16"/>
    </row>
    <row r="179" spans="1:17" x14ac:dyDescent="0.25">
      <c r="A179" s="16"/>
      <c r="B179" s="16"/>
      <c r="C179" s="16"/>
      <c r="D179" s="16"/>
      <c r="E179" s="16"/>
      <c r="F179" s="16"/>
      <c r="G179" s="16"/>
      <c r="H179" s="16"/>
      <c r="I179" s="16"/>
      <c r="J179" s="16"/>
      <c r="K179" s="16"/>
      <c r="L179" s="16"/>
      <c r="M179" s="16"/>
      <c r="N179" s="16"/>
      <c r="O179" s="16"/>
      <c r="P179" s="16"/>
      <c r="Q179" s="16"/>
    </row>
    <row r="180" spans="1:17" x14ac:dyDescent="0.25">
      <c r="A180" s="16"/>
      <c r="B180" s="16"/>
      <c r="C180" s="16"/>
      <c r="D180" s="16"/>
      <c r="E180" s="16"/>
      <c r="F180" s="16"/>
      <c r="G180" s="16"/>
      <c r="H180" s="16"/>
      <c r="I180" s="16"/>
      <c r="J180" s="16"/>
      <c r="K180" s="16"/>
      <c r="L180" s="16"/>
      <c r="M180" s="16"/>
      <c r="N180" s="16"/>
      <c r="O180" s="16"/>
      <c r="P180" s="16"/>
      <c r="Q180" s="16"/>
    </row>
    <row r="181" spans="1:17" x14ac:dyDescent="0.25">
      <c r="A181" s="16"/>
      <c r="B181" s="16"/>
      <c r="C181" s="16"/>
      <c r="D181" s="16"/>
      <c r="E181" s="16"/>
      <c r="F181" s="16"/>
      <c r="G181" s="16"/>
      <c r="H181" s="16"/>
      <c r="I181" s="16"/>
      <c r="J181" s="16"/>
      <c r="K181" s="16"/>
      <c r="L181" s="16"/>
      <c r="M181" s="16"/>
      <c r="N181" s="16"/>
      <c r="O181" s="16"/>
      <c r="P181" s="16"/>
      <c r="Q181" s="16"/>
    </row>
    <row r="182" spans="1:17" x14ac:dyDescent="0.25">
      <c r="A182" s="16"/>
      <c r="B182" s="16"/>
      <c r="C182" s="16"/>
      <c r="D182" s="16"/>
      <c r="E182" s="16"/>
      <c r="F182" s="16"/>
      <c r="G182" s="16"/>
      <c r="H182" s="16"/>
      <c r="I182" s="16"/>
      <c r="J182" s="16"/>
      <c r="K182" s="16"/>
      <c r="L182" s="16"/>
      <c r="M182" s="16"/>
      <c r="N182" s="16"/>
      <c r="O182" s="16"/>
      <c r="P182" s="16"/>
      <c r="Q182" s="16"/>
    </row>
    <row r="183" spans="1:17" x14ac:dyDescent="0.25">
      <c r="A183" s="16"/>
      <c r="B183" s="16"/>
      <c r="C183" s="16"/>
      <c r="D183" s="16"/>
      <c r="E183" s="16"/>
      <c r="F183" s="16"/>
      <c r="G183" s="16"/>
      <c r="H183" s="16"/>
      <c r="I183" s="16"/>
      <c r="J183" s="16"/>
      <c r="K183" s="16"/>
      <c r="L183" s="16"/>
      <c r="M183" s="16"/>
      <c r="N183" s="16"/>
      <c r="O183" s="16"/>
      <c r="P183" s="16"/>
      <c r="Q183" s="16"/>
    </row>
    <row r="184" spans="1:17" x14ac:dyDescent="0.25">
      <c r="A184" s="16"/>
      <c r="B184" s="16"/>
      <c r="C184" s="16"/>
      <c r="D184" s="16"/>
      <c r="E184" s="16"/>
      <c r="F184" s="16"/>
      <c r="G184" s="16"/>
      <c r="H184" s="16"/>
      <c r="I184" s="16"/>
      <c r="J184" s="16"/>
      <c r="K184" s="16"/>
      <c r="L184" s="16"/>
      <c r="M184" s="16"/>
      <c r="N184" s="16"/>
      <c r="O184" s="16"/>
      <c r="P184" s="16"/>
      <c r="Q184" s="16"/>
    </row>
    <row r="185" spans="1:17" x14ac:dyDescent="0.25">
      <c r="A185" s="16"/>
      <c r="B185" s="16"/>
      <c r="C185" s="16"/>
      <c r="D185" s="16"/>
      <c r="E185" s="16"/>
      <c r="F185" s="16"/>
      <c r="G185" s="16"/>
      <c r="H185" s="16"/>
      <c r="I185" s="16"/>
      <c r="J185" s="16"/>
      <c r="K185" s="16"/>
      <c r="L185" s="16"/>
      <c r="M185" s="16"/>
      <c r="N185" s="16"/>
      <c r="O185" s="16"/>
      <c r="P185" s="16"/>
      <c r="Q185" s="16"/>
    </row>
    <row r="186" spans="1:17" x14ac:dyDescent="0.25">
      <c r="A186" s="16"/>
      <c r="B186" s="16"/>
      <c r="C186" s="16"/>
      <c r="D186" s="16"/>
      <c r="E186" s="16"/>
      <c r="F186" s="16"/>
      <c r="G186" s="16"/>
      <c r="H186" s="16"/>
      <c r="I186" s="16"/>
      <c r="J186" s="16"/>
      <c r="K186" s="16"/>
      <c r="L186" s="16"/>
      <c r="M186" s="16"/>
      <c r="N186" s="16"/>
      <c r="O186" s="16"/>
      <c r="P186" s="16"/>
      <c r="Q186" s="16"/>
    </row>
    <row r="187" spans="1:17" x14ac:dyDescent="0.25">
      <c r="A187" s="16"/>
      <c r="B187" s="16"/>
      <c r="C187" s="16"/>
      <c r="D187" s="16"/>
      <c r="E187" s="16"/>
      <c r="F187" s="16"/>
      <c r="G187" s="16"/>
      <c r="H187" s="16"/>
      <c r="I187" s="16"/>
      <c r="J187" s="16"/>
      <c r="K187" s="16"/>
      <c r="L187" s="16"/>
      <c r="M187" s="16"/>
      <c r="N187" s="16"/>
      <c r="O187" s="16"/>
      <c r="P187" s="16"/>
      <c r="Q187" s="16"/>
    </row>
    <row r="188" spans="1:17" x14ac:dyDescent="0.25">
      <c r="A188" s="16"/>
      <c r="B188" s="16"/>
      <c r="C188" s="16"/>
      <c r="D188" s="16"/>
      <c r="E188" s="16"/>
      <c r="F188" s="16"/>
      <c r="G188" s="16"/>
      <c r="H188" s="16"/>
      <c r="I188" s="16"/>
      <c r="J188" s="16"/>
      <c r="K188" s="16"/>
      <c r="L188" s="16"/>
      <c r="M188" s="16"/>
      <c r="N188" s="16"/>
      <c r="O188" s="16"/>
      <c r="P188" s="16"/>
      <c r="Q188" s="16"/>
    </row>
    <row r="189" spans="1:17" x14ac:dyDescent="0.25">
      <c r="A189" s="16"/>
      <c r="B189" s="16"/>
      <c r="C189" s="16"/>
      <c r="D189" s="16"/>
      <c r="E189" s="16"/>
      <c r="F189" s="16"/>
      <c r="G189" s="16"/>
      <c r="H189" s="16"/>
      <c r="I189" s="16"/>
      <c r="J189" s="16"/>
      <c r="K189" s="16"/>
      <c r="L189" s="16"/>
      <c r="M189" s="16"/>
      <c r="N189" s="16"/>
      <c r="O189" s="16"/>
      <c r="P189" s="16"/>
      <c r="Q189" s="16"/>
    </row>
    <row r="190" spans="1:17" x14ac:dyDescent="0.25">
      <c r="A190" s="16"/>
      <c r="B190" s="16"/>
      <c r="C190" s="16"/>
      <c r="D190" s="16"/>
      <c r="E190" s="16"/>
      <c r="F190" s="16"/>
      <c r="G190" s="16"/>
      <c r="H190" s="16"/>
      <c r="I190" s="16"/>
      <c r="J190" s="16"/>
      <c r="K190" s="16"/>
      <c r="L190" s="16"/>
      <c r="M190" s="16"/>
      <c r="N190" s="16"/>
      <c r="O190" s="16"/>
      <c r="P190" s="16"/>
      <c r="Q190" s="16"/>
    </row>
    <row r="191" spans="1:17" x14ac:dyDescent="0.25">
      <c r="A191" s="16"/>
      <c r="B191" s="16"/>
      <c r="C191" s="16"/>
      <c r="D191" s="16"/>
      <c r="E191" s="16"/>
      <c r="F191" s="16"/>
      <c r="G191" s="16"/>
      <c r="H191" s="16"/>
      <c r="I191" s="16"/>
      <c r="J191" s="16"/>
      <c r="K191" s="16"/>
      <c r="L191" s="16"/>
      <c r="M191" s="16"/>
      <c r="N191" s="16"/>
      <c r="O191" s="16"/>
      <c r="P191" s="16"/>
      <c r="Q191" s="16"/>
    </row>
    <row r="192" spans="1:17" x14ac:dyDescent="0.25">
      <c r="A192" s="16"/>
      <c r="B192" s="16"/>
      <c r="C192" s="16"/>
      <c r="D192" s="16"/>
      <c r="E192" s="16"/>
      <c r="F192" s="16"/>
      <c r="G192" s="16"/>
      <c r="H192" s="16"/>
      <c r="I192" s="16"/>
      <c r="J192" s="16"/>
      <c r="K192" s="16"/>
      <c r="L192" s="16"/>
      <c r="M192" s="16"/>
      <c r="N192" s="16"/>
      <c r="O192" s="16"/>
      <c r="P192" s="16"/>
      <c r="Q192" s="16"/>
    </row>
    <row r="193" spans="1:17" x14ac:dyDescent="0.25">
      <c r="A193" s="16"/>
      <c r="B193" s="16"/>
      <c r="C193" s="16"/>
      <c r="D193" s="16"/>
      <c r="E193" s="16"/>
      <c r="F193" s="16"/>
      <c r="G193" s="16"/>
      <c r="H193" s="16"/>
      <c r="I193" s="16"/>
      <c r="J193" s="16"/>
      <c r="K193" s="16"/>
      <c r="L193" s="16"/>
      <c r="M193" s="16"/>
      <c r="N193" s="16"/>
      <c r="O193" s="16"/>
      <c r="P193" s="16"/>
      <c r="Q193" s="16"/>
    </row>
    <row r="194" spans="1:17" x14ac:dyDescent="0.25">
      <c r="A194" s="16"/>
      <c r="B194" s="16"/>
      <c r="C194" s="16"/>
      <c r="D194" s="16"/>
      <c r="E194" s="16"/>
      <c r="F194" s="16"/>
      <c r="G194" s="16"/>
      <c r="H194" s="16"/>
      <c r="I194" s="16"/>
      <c r="J194" s="16"/>
      <c r="K194" s="16"/>
      <c r="L194" s="16"/>
      <c r="M194" s="16"/>
      <c r="N194" s="16"/>
      <c r="O194" s="16"/>
      <c r="P194" s="16"/>
      <c r="Q194" s="16"/>
    </row>
    <row r="195" spans="1:17" x14ac:dyDescent="0.25">
      <c r="A195" s="16"/>
      <c r="B195" s="16"/>
      <c r="C195" s="16"/>
      <c r="D195" s="16"/>
      <c r="E195" s="16"/>
      <c r="F195" s="16"/>
      <c r="G195" s="16"/>
      <c r="H195" s="16"/>
      <c r="I195" s="16"/>
      <c r="J195" s="16"/>
      <c r="K195" s="16"/>
      <c r="L195" s="16"/>
      <c r="M195" s="16"/>
      <c r="N195" s="16"/>
      <c r="O195" s="16"/>
      <c r="P195" s="16"/>
      <c r="Q195" s="16"/>
    </row>
    <row r="196" spans="1:17" x14ac:dyDescent="0.25">
      <c r="A196" s="16"/>
      <c r="B196" s="16"/>
      <c r="C196" s="16"/>
      <c r="D196" s="16"/>
      <c r="E196" s="16"/>
      <c r="F196" s="16"/>
      <c r="G196" s="16"/>
      <c r="H196" s="16"/>
      <c r="I196" s="16"/>
      <c r="J196" s="16"/>
      <c r="K196" s="16"/>
      <c r="L196" s="16"/>
      <c r="M196" s="16"/>
      <c r="N196" s="16"/>
      <c r="O196" s="16"/>
      <c r="P196" s="16"/>
      <c r="Q196" s="16"/>
    </row>
    <row r="197" spans="1:17" x14ac:dyDescent="0.25">
      <c r="A197" s="16"/>
      <c r="B197" s="16"/>
      <c r="C197" s="16"/>
      <c r="D197" s="16"/>
      <c r="E197" s="16"/>
      <c r="F197" s="16"/>
      <c r="G197" s="16"/>
      <c r="H197" s="16"/>
      <c r="I197" s="16"/>
      <c r="J197" s="16"/>
      <c r="K197" s="16"/>
      <c r="L197" s="16"/>
      <c r="M197" s="16"/>
      <c r="N197" s="16"/>
      <c r="O197" s="16"/>
      <c r="P197" s="16"/>
      <c r="Q197" s="16"/>
    </row>
    <row r="198" spans="1:17" x14ac:dyDescent="0.25">
      <c r="A198" s="16"/>
      <c r="B198" s="16"/>
      <c r="C198" s="16"/>
      <c r="D198" s="16"/>
      <c r="E198" s="16"/>
      <c r="F198" s="16"/>
      <c r="G198" s="16"/>
      <c r="H198" s="16"/>
      <c r="I198" s="16"/>
      <c r="J198" s="16"/>
      <c r="K198" s="16"/>
      <c r="L198" s="16"/>
      <c r="M198" s="16"/>
      <c r="N198" s="16"/>
      <c r="O198" s="16"/>
      <c r="P198" s="16"/>
      <c r="Q198" s="16"/>
    </row>
    <row r="199" spans="1:17" x14ac:dyDescent="0.25">
      <c r="A199" s="16"/>
      <c r="B199" s="16"/>
      <c r="C199" s="16"/>
      <c r="D199" s="16"/>
      <c r="E199" s="16"/>
      <c r="F199" s="16"/>
      <c r="G199" s="16"/>
      <c r="H199" s="16"/>
      <c r="I199" s="16"/>
      <c r="J199" s="16"/>
      <c r="K199" s="16"/>
      <c r="L199" s="16"/>
      <c r="M199" s="16"/>
      <c r="N199" s="16"/>
      <c r="O199" s="16"/>
      <c r="P199" s="16"/>
      <c r="Q199" s="16"/>
    </row>
    <row r="200" spans="1:17" x14ac:dyDescent="0.25">
      <c r="A200" s="16"/>
      <c r="B200" s="16"/>
      <c r="C200" s="16"/>
      <c r="D200" s="16"/>
      <c r="E200" s="16"/>
      <c r="F200" s="16"/>
      <c r="G200" s="16"/>
      <c r="H200" s="16"/>
      <c r="I200" s="16"/>
      <c r="J200" s="16"/>
      <c r="K200" s="16"/>
      <c r="L200" s="16"/>
      <c r="M200" s="16"/>
      <c r="N200" s="16"/>
      <c r="O200" s="16"/>
      <c r="P200" s="16"/>
      <c r="Q200" s="16"/>
    </row>
    <row r="201" spans="1:17" x14ac:dyDescent="0.25">
      <c r="A201" s="16"/>
      <c r="B201" s="16"/>
      <c r="C201" s="16"/>
      <c r="D201" s="16"/>
      <c r="E201" s="16"/>
      <c r="F201" s="16"/>
      <c r="G201" s="16"/>
      <c r="H201" s="16"/>
      <c r="I201" s="16"/>
      <c r="J201" s="16"/>
      <c r="K201" s="16"/>
      <c r="L201" s="16"/>
      <c r="M201" s="16"/>
      <c r="N201" s="16"/>
      <c r="O201" s="16"/>
      <c r="P201" s="16"/>
      <c r="Q201" s="16"/>
    </row>
    <row r="202" spans="1:17" x14ac:dyDescent="0.25">
      <c r="A202" s="16"/>
      <c r="B202" s="16"/>
      <c r="C202" s="16"/>
      <c r="D202" s="16"/>
      <c r="E202" s="16"/>
      <c r="F202" s="16"/>
      <c r="G202" s="16"/>
      <c r="H202" s="16"/>
      <c r="I202" s="16"/>
      <c r="J202" s="16"/>
      <c r="K202" s="16"/>
      <c r="L202" s="16"/>
      <c r="M202" s="16"/>
      <c r="N202" s="16"/>
      <c r="O202" s="16"/>
      <c r="P202" s="16"/>
      <c r="Q202" s="16"/>
    </row>
    <row r="203" spans="1:17" x14ac:dyDescent="0.25">
      <c r="A203" s="16"/>
      <c r="B203" s="16"/>
      <c r="C203" s="16"/>
      <c r="D203" s="16"/>
      <c r="E203" s="16"/>
      <c r="F203" s="16"/>
      <c r="G203" s="16"/>
      <c r="H203" s="16"/>
      <c r="I203" s="16"/>
      <c r="J203" s="16"/>
      <c r="K203" s="16"/>
      <c r="L203" s="16"/>
      <c r="M203" s="16"/>
      <c r="N203" s="16"/>
      <c r="O203" s="16"/>
      <c r="P203" s="16"/>
      <c r="Q203" s="16"/>
    </row>
    <row r="204" spans="1:17" x14ac:dyDescent="0.25">
      <c r="A204" s="16"/>
      <c r="B204" s="16"/>
      <c r="C204" s="16"/>
      <c r="D204" s="16"/>
      <c r="E204" s="16"/>
      <c r="F204" s="16"/>
      <c r="G204" s="16"/>
      <c r="H204" s="16"/>
      <c r="I204" s="16"/>
      <c r="J204" s="16"/>
      <c r="K204" s="16"/>
      <c r="L204" s="16"/>
      <c r="M204" s="16"/>
      <c r="N204" s="16"/>
      <c r="O204" s="16"/>
      <c r="P204" s="16"/>
      <c r="Q204" s="16"/>
    </row>
    <row r="205" spans="1:17" x14ac:dyDescent="0.25">
      <c r="A205" s="16"/>
      <c r="B205" s="16"/>
      <c r="C205" s="16"/>
      <c r="D205" s="16"/>
      <c r="E205" s="16"/>
      <c r="F205" s="16"/>
      <c r="G205" s="16"/>
      <c r="H205" s="16"/>
      <c r="I205" s="16"/>
      <c r="J205" s="16"/>
      <c r="K205" s="16"/>
      <c r="L205" s="16"/>
      <c r="M205" s="16"/>
      <c r="N205" s="16"/>
      <c r="O205" s="16"/>
      <c r="P205" s="16"/>
      <c r="Q205" s="16"/>
    </row>
    <row r="206" spans="1:17" x14ac:dyDescent="0.25">
      <c r="A206" s="16"/>
      <c r="B206" s="16"/>
      <c r="C206" s="16"/>
      <c r="D206" s="16"/>
      <c r="E206" s="16"/>
      <c r="F206" s="16"/>
      <c r="G206" s="16"/>
      <c r="H206" s="16"/>
      <c r="I206" s="16"/>
      <c r="J206" s="16"/>
      <c r="K206" s="16"/>
      <c r="L206" s="16"/>
      <c r="M206" s="16"/>
      <c r="N206" s="16"/>
      <c r="O206" s="16"/>
      <c r="P206" s="16"/>
      <c r="Q206" s="16"/>
    </row>
    <row r="207" spans="1:17" x14ac:dyDescent="0.25">
      <c r="A207" s="16"/>
      <c r="B207" s="16"/>
      <c r="C207" s="16"/>
      <c r="D207" s="16"/>
      <c r="E207" s="16"/>
      <c r="F207" s="16"/>
      <c r="G207" s="16"/>
      <c r="H207" s="16"/>
      <c r="I207" s="16"/>
      <c r="J207" s="16"/>
      <c r="K207" s="16"/>
      <c r="L207" s="16"/>
      <c r="M207" s="16"/>
      <c r="N207" s="16"/>
      <c r="O207" s="16"/>
      <c r="P207" s="16"/>
      <c r="Q207" s="16"/>
    </row>
    <row r="208" spans="1:17" x14ac:dyDescent="0.25">
      <c r="A208" s="16"/>
      <c r="B208" s="16"/>
      <c r="C208" s="16"/>
      <c r="D208" s="16"/>
      <c r="E208" s="16"/>
      <c r="F208" s="16"/>
      <c r="G208" s="16"/>
      <c r="H208" s="16"/>
      <c r="I208" s="16"/>
      <c r="J208" s="16"/>
      <c r="K208" s="16"/>
      <c r="L208" s="16"/>
      <c r="M208" s="16"/>
      <c r="N208" s="16"/>
      <c r="O208" s="16"/>
      <c r="P208" s="16"/>
      <c r="Q208" s="16"/>
    </row>
    <row r="209" spans="1:17" x14ac:dyDescent="0.25">
      <c r="A209" s="16"/>
      <c r="B209" s="16"/>
      <c r="C209" s="16"/>
      <c r="D209" s="16"/>
      <c r="E209" s="16"/>
      <c r="F209" s="16"/>
      <c r="G209" s="16"/>
      <c r="H209" s="16"/>
      <c r="I209" s="16"/>
      <c r="J209" s="16"/>
      <c r="K209" s="16"/>
      <c r="L209" s="16"/>
      <c r="M209" s="16"/>
      <c r="N209" s="16"/>
      <c r="O209" s="16"/>
      <c r="P209" s="16"/>
      <c r="Q209" s="16"/>
    </row>
    <row r="210" spans="1:17" x14ac:dyDescent="0.25">
      <c r="A210" s="16"/>
      <c r="B210" s="16"/>
      <c r="C210" s="16"/>
      <c r="D210" s="16"/>
      <c r="E210" s="16"/>
      <c r="F210" s="16"/>
      <c r="G210" s="16"/>
      <c r="H210" s="16"/>
      <c r="I210" s="16"/>
      <c r="J210" s="16"/>
      <c r="K210" s="16"/>
      <c r="L210" s="16"/>
      <c r="M210" s="16"/>
      <c r="N210" s="16"/>
      <c r="O210" s="16"/>
      <c r="P210" s="16"/>
      <c r="Q210" s="16"/>
    </row>
    <row r="211" spans="1:17" x14ac:dyDescent="0.25">
      <c r="A211" s="16"/>
      <c r="B211" s="16"/>
      <c r="C211" s="16"/>
      <c r="D211" s="16"/>
      <c r="E211" s="16"/>
      <c r="F211" s="16"/>
      <c r="G211" s="16"/>
      <c r="H211" s="16"/>
      <c r="I211" s="16"/>
      <c r="J211" s="16"/>
      <c r="K211" s="16"/>
      <c r="L211" s="16"/>
      <c r="M211" s="16"/>
      <c r="N211" s="16"/>
      <c r="O211" s="16"/>
      <c r="P211" s="16"/>
      <c r="Q211" s="16"/>
    </row>
  </sheetData>
  <mergeCells count="91">
    <mergeCell ref="H14:J14"/>
    <mergeCell ref="K14:L14"/>
    <mergeCell ref="H11:J11"/>
    <mergeCell ref="K11:L11"/>
    <mergeCell ref="B1:D1"/>
    <mergeCell ref="A2:D2"/>
    <mergeCell ref="A4:O4"/>
    <mergeCell ref="A5:O5"/>
    <mergeCell ref="H9:J9"/>
    <mergeCell ref="K9:L9"/>
    <mergeCell ref="H22:J22"/>
    <mergeCell ref="K22:L22"/>
    <mergeCell ref="H23:J23"/>
    <mergeCell ref="K23:L23"/>
    <mergeCell ref="H19:J19"/>
    <mergeCell ref="K19:L19"/>
    <mergeCell ref="H21:J21"/>
    <mergeCell ref="K21:L21"/>
    <mergeCell ref="N59:O59"/>
    <mergeCell ref="H25:J25"/>
    <mergeCell ref="K25:L25"/>
    <mergeCell ref="H26:J26"/>
    <mergeCell ref="K26:L26"/>
    <mergeCell ref="B103:O103"/>
    <mergeCell ref="B104:O104"/>
    <mergeCell ref="B105:O105"/>
    <mergeCell ref="B106:O106"/>
    <mergeCell ref="N107:O107"/>
    <mergeCell ref="B99:O99"/>
    <mergeCell ref="B97:O97"/>
    <mergeCell ref="B100:O100"/>
    <mergeCell ref="B101:O101"/>
    <mergeCell ref="B102:O102"/>
    <mergeCell ref="A121:B121"/>
    <mergeCell ref="G113:O113"/>
    <mergeCell ref="G114:O114"/>
    <mergeCell ref="G115:O115"/>
    <mergeCell ref="G116:O116"/>
    <mergeCell ref="G117:O117"/>
    <mergeCell ref="G119:O119"/>
    <mergeCell ref="G120:O120"/>
    <mergeCell ref="A149:B149"/>
    <mergeCell ref="A150:B150"/>
    <mergeCell ref="A151:B151"/>
    <mergeCell ref="A152:B152"/>
    <mergeCell ref="A124:B124"/>
    <mergeCell ref="A125:B125"/>
    <mergeCell ref="A132:B132"/>
    <mergeCell ref="B88:K88"/>
    <mergeCell ref="L88:O88"/>
    <mergeCell ref="N92:O92"/>
    <mergeCell ref="N56:O56"/>
    <mergeCell ref="N57:O57"/>
    <mergeCell ref="N60:O60"/>
    <mergeCell ref="N61:O61"/>
    <mergeCell ref="N64:O64"/>
    <mergeCell ref="N65:O65"/>
    <mergeCell ref="B69:O69"/>
    <mergeCell ref="B70:O70"/>
    <mergeCell ref="B71:O71"/>
    <mergeCell ref="B66:O66"/>
    <mergeCell ref="B67:O67"/>
    <mergeCell ref="B68:O68"/>
    <mergeCell ref="N58:O58"/>
    <mergeCell ref="B72:O72"/>
    <mergeCell ref="B73:O73"/>
    <mergeCell ref="B74:O74"/>
    <mergeCell ref="N75:O75"/>
    <mergeCell ref="B80:K80"/>
    <mergeCell ref="L80:O80"/>
    <mergeCell ref="B165:N165"/>
    <mergeCell ref="J123:O123"/>
    <mergeCell ref="J124:O124"/>
    <mergeCell ref="J125:O125"/>
    <mergeCell ref="A128:B128"/>
    <mergeCell ref="A129:B129"/>
    <mergeCell ref="A133:B133"/>
    <mergeCell ref="A138:B138"/>
    <mergeCell ref="A139:B139"/>
    <mergeCell ref="A144:B144"/>
    <mergeCell ref="G144:M144"/>
    <mergeCell ref="A141:B141"/>
    <mergeCell ref="A143:B143"/>
    <mergeCell ref="A145:B145"/>
    <mergeCell ref="G145:M145"/>
    <mergeCell ref="A147:G147"/>
    <mergeCell ref="B156:N156"/>
    <mergeCell ref="B157:N157"/>
    <mergeCell ref="B159:N159"/>
    <mergeCell ref="B160:N160"/>
    <mergeCell ref="B164:N164"/>
  </mergeCells>
  <hyperlinks>
    <hyperlink ref="H21" r:id="rId1"/>
  </hyperlinks>
  <pageMargins left="0.75" right="0.75" top="1" bottom="1" header="0.5" footer="0.5"/>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7"/>
  <sheetViews>
    <sheetView workbookViewId="0">
      <selection sqref="A1:O127"/>
    </sheetView>
  </sheetViews>
  <sheetFormatPr defaultColWidth="11" defaultRowHeight="15.75" x14ac:dyDescent="0.25"/>
  <cols>
    <col min="1" max="13" width="15.625" customWidth="1"/>
    <col min="14" max="14" width="15.125" customWidth="1"/>
    <col min="15" max="15" width="15.625" customWidth="1"/>
  </cols>
  <sheetData>
    <row r="1" spans="1:15" ht="19.5" thickTop="1" thickBot="1" x14ac:dyDescent="0.3">
      <c r="A1" s="282" t="s">
        <v>48</v>
      </c>
      <c r="B1" s="545" t="s">
        <v>365</v>
      </c>
      <c r="C1" s="546"/>
      <c r="D1" s="547"/>
      <c r="E1" s="16"/>
      <c r="F1" s="16"/>
      <c r="G1" s="16"/>
      <c r="H1" s="16"/>
      <c r="I1" s="16"/>
      <c r="J1" s="16"/>
      <c r="K1" s="16"/>
      <c r="L1" s="16"/>
      <c r="M1" s="16"/>
      <c r="N1" s="16"/>
      <c r="O1" s="16"/>
    </row>
    <row r="2" spans="1:15" ht="19.5" thickTop="1" thickBot="1" x14ac:dyDescent="0.3">
      <c r="A2" s="545" t="s">
        <v>366</v>
      </c>
      <c r="B2" s="546"/>
      <c r="C2" s="546"/>
      <c r="D2" s="547"/>
      <c r="E2" s="16"/>
      <c r="F2" s="16"/>
      <c r="G2" s="16"/>
      <c r="H2" s="16"/>
      <c r="I2" s="16"/>
      <c r="J2" s="16"/>
      <c r="K2" s="16"/>
      <c r="L2" s="16"/>
      <c r="M2" s="16"/>
      <c r="N2" s="16"/>
      <c r="O2" s="16"/>
    </row>
    <row r="3" spans="1:15" ht="19.5" thickTop="1" x14ac:dyDescent="0.25">
      <c r="A3" s="283" t="s">
        <v>49</v>
      </c>
      <c r="B3" s="16"/>
      <c r="C3" s="16"/>
      <c r="D3" s="16"/>
      <c r="E3" s="16"/>
      <c r="F3" s="16"/>
      <c r="G3" s="16"/>
      <c r="H3" s="16"/>
      <c r="I3" s="16"/>
      <c r="J3" s="16"/>
      <c r="K3" s="16"/>
      <c r="L3" s="16"/>
      <c r="M3" s="16"/>
      <c r="N3" s="16"/>
      <c r="O3" s="16"/>
    </row>
    <row r="4" spans="1:15" ht="18" x14ac:dyDescent="0.25">
      <c r="A4" s="548" t="s">
        <v>50</v>
      </c>
      <c r="B4" s="548"/>
      <c r="C4" s="549"/>
      <c r="D4" s="549"/>
      <c r="E4" s="549"/>
      <c r="F4" s="549"/>
      <c r="G4" s="549"/>
      <c r="H4" s="549"/>
      <c r="I4" s="549"/>
      <c r="J4" s="549"/>
      <c r="K4" s="549"/>
      <c r="L4" s="549"/>
      <c r="M4" s="549"/>
      <c r="N4" s="549"/>
      <c r="O4" s="549"/>
    </row>
    <row r="5" spans="1:15" ht="18" x14ac:dyDescent="0.25">
      <c r="A5" s="548" t="s">
        <v>367</v>
      </c>
      <c r="B5" s="548"/>
      <c r="C5" s="549"/>
      <c r="D5" s="549"/>
      <c r="E5" s="549"/>
      <c r="F5" s="549"/>
      <c r="G5" s="549"/>
      <c r="H5" s="549"/>
      <c r="I5" s="549"/>
      <c r="J5" s="549"/>
      <c r="K5" s="549"/>
      <c r="L5" s="549"/>
      <c r="M5" s="549"/>
      <c r="N5" s="549"/>
      <c r="O5" s="549"/>
    </row>
    <row r="6" spans="1:15" ht="16.5" thickBot="1" x14ac:dyDescent="0.3">
      <c r="A6" s="284"/>
      <c r="K6" s="18"/>
      <c r="N6" s="18"/>
    </row>
    <row r="7" spans="1:15" ht="17.25" thickTop="1" thickBot="1" x14ac:dyDescent="0.3">
      <c r="A7" s="285" t="s">
        <v>167</v>
      </c>
      <c r="B7" s="19"/>
      <c r="C7" s="19"/>
      <c r="D7" s="19"/>
      <c r="E7" s="19"/>
      <c r="F7" s="19"/>
      <c r="G7" s="19"/>
      <c r="H7" s="19"/>
      <c r="I7" s="20"/>
      <c r="J7" s="21"/>
      <c r="K7" s="21"/>
      <c r="L7" s="21"/>
      <c r="M7" s="21"/>
      <c r="N7" s="208"/>
      <c r="O7" s="208"/>
    </row>
    <row r="8" spans="1:15" ht="17.25" thickTop="1" thickBot="1" x14ac:dyDescent="0.3">
      <c r="A8" s="285" t="s">
        <v>51</v>
      </c>
      <c r="B8" s="19"/>
      <c r="C8" s="19"/>
      <c r="D8" s="22"/>
      <c r="E8" s="22"/>
      <c r="F8" s="19"/>
      <c r="G8" s="23"/>
      <c r="H8" s="24"/>
      <c r="I8" s="25"/>
      <c r="J8" s="26"/>
      <c r="K8" s="26"/>
      <c r="L8" s="26"/>
      <c r="M8" s="26"/>
      <c r="N8" s="27"/>
      <c r="O8" s="28"/>
    </row>
    <row r="9" spans="1:15" ht="130.5" thickTop="1" thickBot="1" x14ac:dyDescent="0.3">
      <c r="A9" s="286" t="s">
        <v>52</v>
      </c>
      <c r="B9" s="161" t="s">
        <v>53</v>
      </c>
      <c r="C9" s="30"/>
      <c r="D9" s="162"/>
      <c r="E9" s="162"/>
      <c r="F9" s="162"/>
      <c r="G9" s="163"/>
      <c r="H9" s="209" t="s">
        <v>54</v>
      </c>
      <c r="I9" s="209"/>
      <c r="J9" s="210"/>
      <c r="K9" s="210" t="s">
        <v>55</v>
      </c>
      <c r="L9" s="210"/>
      <c r="M9" s="210" t="s">
        <v>56</v>
      </c>
      <c r="N9" s="33" t="s">
        <v>57</v>
      </c>
      <c r="O9" s="34" t="s">
        <v>136</v>
      </c>
    </row>
    <row r="10" spans="1:15" ht="16.5" thickTop="1" x14ac:dyDescent="0.25">
      <c r="A10" s="287">
        <v>42133</v>
      </c>
      <c r="B10" s="288" t="s">
        <v>368</v>
      </c>
      <c r="C10" s="215"/>
      <c r="D10" s="215"/>
      <c r="E10" s="215"/>
      <c r="F10" s="203"/>
      <c r="G10" s="203"/>
      <c r="H10" s="41" t="s">
        <v>369</v>
      </c>
      <c r="I10" s="217"/>
      <c r="J10" s="218"/>
      <c r="K10" s="216" t="s">
        <v>370</v>
      </c>
      <c r="L10" s="218"/>
      <c r="M10" s="242">
        <v>12</v>
      </c>
      <c r="N10" s="38" t="s">
        <v>59</v>
      </c>
      <c r="O10" s="39" t="s">
        <v>154</v>
      </c>
    </row>
    <row r="11" spans="1:15" x14ac:dyDescent="0.25">
      <c r="A11" s="289">
        <v>42263</v>
      </c>
      <c r="B11" s="288" t="s">
        <v>368</v>
      </c>
      <c r="C11" s="169"/>
      <c r="D11" s="169"/>
      <c r="E11" s="169"/>
      <c r="F11" s="169"/>
      <c r="G11" s="169"/>
      <c r="H11" s="41" t="s">
        <v>369</v>
      </c>
      <c r="I11" s="199"/>
      <c r="J11" s="200"/>
      <c r="K11" s="198" t="s">
        <v>371</v>
      </c>
      <c r="L11" s="200"/>
      <c r="M11" s="290">
        <v>65</v>
      </c>
      <c r="N11" s="38" t="s">
        <v>59</v>
      </c>
      <c r="O11" s="37" t="s">
        <v>154</v>
      </c>
    </row>
    <row r="12" spans="1:15" x14ac:dyDescent="0.25">
      <c r="A12" s="287">
        <v>42276</v>
      </c>
      <c r="B12" s="288" t="s">
        <v>368</v>
      </c>
      <c r="C12" s="169"/>
      <c r="D12" s="243"/>
      <c r="E12" s="169"/>
      <c r="F12" s="169"/>
      <c r="G12" s="169"/>
      <c r="H12" s="41" t="s">
        <v>369</v>
      </c>
      <c r="I12" s="199"/>
      <c r="J12" s="200"/>
      <c r="K12" s="198" t="s">
        <v>372</v>
      </c>
      <c r="L12" s="200"/>
      <c r="M12" s="242">
        <v>37</v>
      </c>
      <c r="N12" s="38" t="s">
        <v>59</v>
      </c>
      <c r="O12" s="41" t="s">
        <v>154</v>
      </c>
    </row>
    <row r="13" spans="1:15" x14ac:dyDescent="0.25">
      <c r="A13" s="289">
        <v>42287</v>
      </c>
      <c r="B13" s="291" t="s">
        <v>373</v>
      </c>
      <c r="C13" s="169"/>
      <c r="D13" s="243"/>
      <c r="E13" s="169"/>
      <c r="F13" s="169"/>
      <c r="G13" s="169"/>
      <c r="H13" s="292" t="s">
        <v>374</v>
      </c>
      <c r="I13" s="199"/>
      <c r="J13" s="200"/>
      <c r="K13" s="198" t="s">
        <v>375</v>
      </c>
      <c r="L13" s="200"/>
      <c r="M13" s="290">
        <v>175</v>
      </c>
      <c r="N13" s="38" t="s">
        <v>59</v>
      </c>
      <c r="O13" s="41" t="s">
        <v>153</v>
      </c>
    </row>
    <row r="14" spans="1:15" x14ac:dyDescent="0.25">
      <c r="A14" s="289">
        <v>42297</v>
      </c>
      <c r="B14" s="288" t="s">
        <v>368</v>
      </c>
      <c r="C14" s="169"/>
      <c r="D14" s="170"/>
      <c r="E14" s="169"/>
      <c r="F14" s="169"/>
      <c r="G14" s="169"/>
      <c r="H14" s="41" t="s">
        <v>369</v>
      </c>
      <c r="I14" s="199"/>
      <c r="J14" s="200"/>
      <c r="K14" s="198" t="s">
        <v>376</v>
      </c>
      <c r="L14" s="200"/>
      <c r="M14" s="290">
        <v>50</v>
      </c>
      <c r="N14" s="38" t="s">
        <v>59</v>
      </c>
      <c r="O14" s="41" t="s">
        <v>154</v>
      </c>
    </row>
    <row r="15" spans="1:15" x14ac:dyDescent="0.25">
      <c r="A15" s="287">
        <v>42299</v>
      </c>
      <c r="B15" s="288" t="s">
        <v>368</v>
      </c>
      <c r="C15" s="169"/>
      <c r="D15" s="243"/>
      <c r="E15" s="169"/>
      <c r="F15" s="169"/>
      <c r="G15" s="169"/>
      <c r="H15" s="41" t="s">
        <v>369</v>
      </c>
      <c r="I15" s="199"/>
      <c r="J15" s="200"/>
      <c r="K15" s="198" t="s">
        <v>377</v>
      </c>
      <c r="L15" s="200"/>
      <c r="M15" s="242">
        <v>25</v>
      </c>
      <c r="N15" s="38" t="s">
        <v>59</v>
      </c>
      <c r="O15" s="41" t="s">
        <v>154</v>
      </c>
    </row>
    <row r="16" spans="1:15" x14ac:dyDescent="0.25">
      <c r="A16" s="289">
        <v>42312</v>
      </c>
      <c r="B16" s="288" t="s">
        <v>368</v>
      </c>
      <c r="C16" s="169"/>
      <c r="D16" s="243"/>
      <c r="E16" s="169"/>
      <c r="F16" s="169"/>
      <c r="G16" s="169"/>
      <c r="H16" s="41" t="s">
        <v>369</v>
      </c>
      <c r="I16" s="199"/>
      <c r="J16" s="200"/>
      <c r="K16" s="198" t="s">
        <v>378</v>
      </c>
      <c r="L16" s="200"/>
      <c r="M16" s="290">
        <v>28</v>
      </c>
      <c r="N16" s="38" t="s">
        <v>59</v>
      </c>
      <c r="O16" s="37" t="s">
        <v>154</v>
      </c>
    </row>
    <row r="17" spans="1:15" x14ac:dyDescent="0.25">
      <c r="A17" s="289">
        <v>42318</v>
      </c>
      <c r="B17" s="288" t="s">
        <v>368</v>
      </c>
      <c r="C17" s="169"/>
      <c r="D17" s="169"/>
      <c r="E17" s="169"/>
      <c r="F17" s="169"/>
      <c r="G17" s="169"/>
      <c r="H17" s="292" t="s">
        <v>369</v>
      </c>
      <c r="I17" s="199"/>
      <c r="J17" s="200"/>
      <c r="K17" s="198" t="s">
        <v>379</v>
      </c>
      <c r="L17" s="200"/>
      <c r="M17" s="290">
        <v>15</v>
      </c>
      <c r="N17" s="38" t="s">
        <v>59</v>
      </c>
      <c r="O17" s="37" t="s">
        <v>154</v>
      </c>
    </row>
    <row r="18" spans="1:15" x14ac:dyDescent="0.25">
      <c r="A18" s="289">
        <v>42355</v>
      </c>
      <c r="B18" s="291" t="s">
        <v>380</v>
      </c>
      <c r="C18" s="169"/>
      <c r="D18" s="169"/>
      <c r="E18" s="169"/>
      <c r="F18" s="169"/>
      <c r="G18" s="169"/>
      <c r="H18" s="292" t="s">
        <v>381</v>
      </c>
      <c r="I18" s="199"/>
      <c r="J18" s="200"/>
      <c r="K18" s="198" t="s">
        <v>382</v>
      </c>
      <c r="L18" s="200"/>
      <c r="M18" s="290">
        <v>26</v>
      </c>
      <c r="N18" s="37" t="s">
        <v>59</v>
      </c>
      <c r="O18" s="37" t="s">
        <v>141</v>
      </c>
    </row>
    <row r="19" spans="1:15" x14ac:dyDescent="0.25">
      <c r="A19" s="293" t="s">
        <v>383</v>
      </c>
      <c r="B19" s="168" t="s">
        <v>384</v>
      </c>
      <c r="C19" s="169"/>
      <c r="D19" s="170"/>
      <c r="E19" s="169"/>
      <c r="F19" s="169"/>
      <c r="G19" s="169"/>
      <c r="H19" s="292" t="s">
        <v>381</v>
      </c>
      <c r="I19" s="199"/>
      <c r="J19" s="200"/>
      <c r="K19" s="198" t="s">
        <v>385</v>
      </c>
      <c r="L19" s="200"/>
      <c r="M19" s="37">
        <v>200</v>
      </c>
      <c r="N19" s="37" t="s">
        <v>59</v>
      </c>
      <c r="O19" s="37" t="s">
        <v>141</v>
      </c>
    </row>
    <row r="20" spans="1:15" x14ac:dyDescent="0.25">
      <c r="A20" s="293" t="s">
        <v>386</v>
      </c>
      <c r="B20" s="202" t="s">
        <v>387</v>
      </c>
      <c r="C20" s="169"/>
      <c r="D20" s="169"/>
      <c r="E20" s="169"/>
      <c r="F20" s="169"/>
      <c r="G20" s="169"/>
      <c r="H20" s="292" t="s">
        <v>381</v>
      </c>
      <c r="I20" s="199"/>
      <c r="J20" s="200"/>
      <c r="K20" s="41" t="s">
        <v>388</v>
      </c>
      <c r="L20" s="200"/>
      <c r="M20" s="37">
        <v>27</v>
      </c>
      <c r="N20" s="37" t="s">
        <v>59</v>
      </c>
      <c r="O20" s="37" t="s">
        <v>154</v>
      </c>
    </row>
    <row r="21" spans="1:15" x14ac:dyDescent="0.25">
      <c r="A21" s="293" t="s">
        <v>389</v>
      </c>
      <c r="B21" s="168" t="s">
        <v>390</v>
      </c>
      <c r="C21" s="169"/>
      <c r="D21" s="169"/>
      <c r="E21" s="169"/>
      <c r="F21" s="169"/>
      <c r="G21" s="169"/>
      <c r="H21" s="504" t="s">
        <v>381</v>
      </c>
      <c r="I21" s="505"/>
      <c r="J21" s="506"/>
      <c r="K21" s="504" t="s">
        <v>391</v>
      </c>
      <c r="L21" s="506"/>
      <c r="M21" s="37">
        <v>45</v>
      </c>
      <c r="N21" s="37" t="s">
        <v>59</v>
      </c>
      <c r="O21" s="37" t="s">
        <v>153</v>
      </c>
    </row>
    <row r="22" spans="1:15" x14ac:dyDescent="0.25">
      <c r="A22" s="293" t="s">
        <v>392</v>
      </c>
      <c r="B22" s="168" t="s">
        <v>393</v>
      </c>
      <c r="C22" s="169"/>
      <c r="D22" s="169"/>
      <c r="E22" s="169"/>
      <c r="F22" s="169"/>
      <c r="G22" s="169"/>
      <c r="H22" s="504" t="s">
        <v>369</v>
      </c>
      <c r="I22" s="505"/>
      <c r="J22" s="506"/>
      <c r="K22" s="504" t="s">
        <v>382</v>
      </c>
      <c r="L22" s="506"/>
      <c r="M22" s="37">
        <v>25</v>
      </c>
      <c r="N22" s="37" t="s">
        <v>59</v>
      </c>
      <c r="O22" s="37" t="s">
        <v>154</v>
      </c>
    </row>
    <row r="23" spans="1:15" x14ac:dyDescent="0.25">
      <c r="A23" s="293" t="s">
        <v>394</v>
      </c>
      <c r="B23" s="288" t="s">
        <v>368</v>
      </c>
      <c r="C23" s="169"/>
      <c r="D23" s="169"/>
      <c r="E23" s="169"/>
      <c r="F23" s="169"/>
      <c r="G23" s="169"/>
      <c r="H23" s="504" t="s">
        <v>369</v>
      </c>
      <c r="I23" s="505"/>
      <c r="J23" s="506"/>
      <c r="K23" s="504" t="s">
        <v>395</v>
      </c>
      <c r="L23" s="506"/>
      <c r="M23" s="37">
        <v>20</v>
      </c>
      <c r="N23" s="37" t="s">
        <v>59</v>
      </c>
      <c r="O23" s="37" t="s">
        <v>154</v>
      </c>
    </row>
    <row r="24" spans="1:15" x14ac:dyDescent="0.25">
      <c r="A24" s="293" t="s">
        <v>396</v>
      </c>
      <c r="B24" s="168" t="s">
        <v>397</v>
      </c>
      <c r="C24" s="169"/>
      <c r="D24" s="169"/>
      <c r="E24" s="169"/>
      <c r="F24" s="169"/>
      <c r="G24" s="169"/>
      <c r="H24" s="504" t="s">
        <v>398</v>
      </c>
      <c r="I24" s="505"/>
      <c r="J24" s="506"/>
      <c r="K24" s="504" t="s">
        <v>399</v>
      </c>
      <c r="L24" s="506"/>
      <c r="M24" s="37">
        <v>9</v>
      </c>
      <c r="N24" s="37" t="s">
        <v>59</v>
      </c>
      <c r="O24" s="37" t="s">
        <v>154</v>
      </c>
    </row>
    <row r="25" spans="1:15" x14ac:dyDescent="0.25">
      <c r="A25" s="293"/>
      <c r="B25" s="168"/>
      <c r="C25" s="169"/>
      <c r="D25" s="169"/>
      <c r="E25" s="169"/>
      <c r="F25" s="169"/>
      <c r="G25" s="169"/>
      <c r="H25" s="504"/>
      <c r="I25" s="505"/>
      <c r="J25" s="506"/>
      <c r="K25" s="504"/>
      <c r="L25" s="506"/>
      <c r="M25" s="37"/>
      <c r="N25" s="37"/>
      <c r="O25" s="37"/>
    </row>
    <row r="26" spans="1:15" x14ac:dyDescent="0.25">
      <c r="A26" s="294" t="s">
        <v>62</v>
      </c>
      <c r="B26" s="43"/>
      <c r="C26" s="43"/>
      <c r="D26" s="43"/>
      <c r="E26" s="43"/>
      <c r="F26" s="43"/>
      <c r="G26" s="43"/>
      <c r="H26" s="43"/>
      <c r="I26" s="43"/>
      <c r="J26" s="43"/>
      <c r="K26" s="208"/>
      <c r="L26" s="208"/>
      <c r="M26" s="44">
        <f>SUMIF(O10:O25, "N", M10:M25)</f>
        <v>446</v>
      </c>
      <c r="N26" s="522" t="s">
        <v>63</v>
      </c>
      <c r="O26" s="523"/>
    </row>
    <row r="27" spans="1:15" x14ac:dyDescent="0.25">
      <c r="A27" s="295"/>
      <c r="B27" s="45"/>
      <c r="C27" s="45"/>
      <c r="D27" s="45"/>
      <c r="E27" s="45"/>
      <c r="F27" s="45"/>
      <c r="G27" s="45"/>
      <c r="H27" s="45"/>
      <c r="I27" s="45"/>
      <c r="J27" s="45"/>
      <c r="K27" s="45"/>
      <c r="L27" s="45"/>
      <c r="M27" s="44">
        <f>COUNTIF(O10:O25, "N")</f>
        <v>4</v>
      </c>
      <c r="N27" s="522" t="s">
        <v>64</v>
      </c>
      <c r="O27" s="523"/>
    </row>
    <row r="28" spans="1:15" x14ac:dyDescent="0.25">
      <c r="A28" s="296"/>
      <c r="B28" s="46"/>
      <c r="C28" s="46"/>
      <c r="D28" s="46"/>
      <c r="E28" s="46"/>
      <c r="F28" s="46"/>
      <c r="G28" s="46"/>
      <c r="H28" s="46"/>
      <c r="I28" s="46"/>
      <c r="J28" s="46"/>
      <c r="K28" s="46"/>
      <c r="L28" s="46"/>
      <c r="M28" s="44">
        <f>SUMIF(O10:O25, "Y", M10:M25)</f>
        <v>313</v>
      </c>
      <c r="N28" s="522" t="s">
        <v>65</v>
      </c>
      <c r="O28" s="523"/>
    </row>
    <row r="29" spans="1:15" x14ac:dyDescent="0.25">
      <c r="A29" s="296"/>
      <c r="B29" s="46"/>
      <c r="C29" s="46"/>
      <c r="D29" s="46"/>
      <c r="E29" s="46"/>
      <c r="F29" s="46"/>
      <c r="G29" s="46"/>
      <c r="H29" s="46"/>
      <c r="I29" s="46"/>
      <c r="J29" s="46"/>
      <c r="K29" s="46"/>
      <c r="L29" s="46"/>
      <c r="M29" s="44">
        <f>COUNTIF(O10:O25, "Y")</f>
        <v>11</v>
      </c>
      <c r="N29" s="522" t="s">
        <v>66</v>
      </c>
      <c r="O29" s="523"/>
    </row>
    <row r="30" spans="1:15" x14ac:dyDescent="0.25">
      <c r="A30" s="296"/>
      <c r="B30" s="46"/>
      <c r="C30" s="46"/>
      <c r="D30" s="46"/>
      <c r="E30" s="46"/>
      <c r="F30" s="46"/>
      <c r="G30" s="46"/>
      <c r="H30" s="46"/>
      <c r="I30" s="46"/>
      <c r="J30" s="46"/>
      <c r="K30" s="46"/>
      <c r="L30" s="46"/>
      <c r="M30" s="44">
        <f>SUM(M26,M28)</f>
        <v>759</v>
      </c>
      <c r="N30" s="522" t="s">
        <v>67</v>
      </c>
      <c r="O30" s="523"/>
    </row>
    <row r="31" spans="1:15" x14ac:dyDescent="0.25">
      <c r="A31" s="296"/>
      <c r="B31" s="46"/>
      <c r="C31" s="46"/>
      <c r="D31" s="46"/>
      <c r="E31" s="46"/>
      <c r="F31" s="46"/>
      <c r="G31" s="46"/>
      <c r="H31" s="46"/>
      <c r="I31" s="46"/>
      <c r="J31" s="46"/>
      <c r="K31" s="47"/>
      <c r="L31" s="46"/>
      <c r="M31" s="48">
        <f>SUM(M27,M29)</f>
        <v>15</v>
      </c>
      <c r="N31" s="524" t="s">
        <v>68</v>
      </c>
      <c r="O31" s="525"/>
    </row>
    <row r="32" spans="1:15" x14ac:dyDescent="0.25">
      <c r="A32" s="296"/>
      <c r="B32" s="46"/>
      <c r="C32" s="46"/>
      <c r="D32" s="46"/>
      <c r="E32" s="46"/>
      <c r="F32" s="46"/>
      <c r="G32" s="46"/>
      <c r="H32" s="46"/>
      <c r="I32" s="46"/>
      <c r="J32" s="46"/>
      <c r="K32" s="46"/>
      <c r="L32" s="46"/>
      <c r="M32" s="49"/>
      <c r="N32" s="50"/>
      <c r="O32" s="51"/>
    </row>
    <row r="33" spans="1:15" ht="16.5" thickBot="1" x14ac:dyDescent="0.3">
      <c r="A33" s="296"/>
      <c r="B33" s="46"/>
      <c r="C33" s="47"/>
      <c r="D33" s="46"/>
      <c r="E33" s="46"/>
      <c r="F33" s="46"/>
      <c r="G33" s="46"/>
      <c r="H33" s="46"/>
      <c r="I33" s="46"/>
      <c r="J33" s="46"/>
      <c r="K33" s="46"/>
      <c r="L33" s="46"/>
      <c r="M33" s="52"/>
      <c r="N33" s="207"/>
      <c r="O33" s="208"/>
    </row>
    <row r="34" spans="1:15" ht="16.5" thickBot="1" x14ac:dyDescent="0.3">
      <c r="A34" s="297" t="s">
        <v>255</v>
      </c>
      <c r="B34" s="206"/>
      <c r="C34" s="54"/>
      <c r="D34" s="55"/>
      <c r="E34" s="53"/>
      <c r="F34" s="53"/>
      <c r="G34" s="56"/>
      <c r="H34" s="21"/>
      <c r="I34" s="21"/>
      <c r="J34" s="21"/>
      <c r="K34" s="21"/>
      <c r="L34" s="21"/>
      <c r="M34" s="52"/>
      <c r="N34" s="516"/>
      <c r="O34" s="517"/>
    </row>
    <row r="35" spans="1:15" ht="16.5" thickBot="1" x14ac:dyDescent="0.3">
      <c r="A35" s="298"/>
      <c r="B35" s="205"/>
      <c r="C35" s="21"/>
      <c r="D35" s="205"/>
      <c r="E35" s="205"/>
      <c r="F35" s="205"/>
      <c r="G35" s="205"/>
      <c r="H35" s="26"/>
      <c r="I35" s="21"/>
      <c r="J35" s="21"/>
      <c r="K35" s="21"/>
      <c r="L35" s="21"/>
      <c r="M35" s="60"/>
      <c r="N35" s="518"/>
      <c r="O35" s="519"/>
    </row>
    <row r="36" spans="1:15" ht="16.5" thickBot="1" x14ac:dyDescent="0.3">
      <c r="A36" s="297" t="s">
        <v>52</v>
      </c>
      <c r="B36" s="520" t="s">
        <v>69</v>
      </c>
      <c r="C36" s="520"/>
      <c r="D36" s="520"/>
      <c r="E36" s="520"/>
      <c r="F36" s="520"/>
      <c r="G36" s="520"/>
      <c r="H36" s="520"/>
      <c r="I36" s="520"/>
      <c r="J36" s="520"/>
      <c r="K36" s="520"/>
      <c r="L36" s="520"/>
      <c r="M36" s="520"/>
      <c r="N36" s="520"/>
      <c r="O36" s="521"/>
    </row>
    <row r="37" spans="1:15" x14ac:dyDescent="0.25">
      <c r="A37" s="299" t="s">
        <v>70</v>
      </c>
      <c r="B37" s="526"/>
      <c r="C37" s="527"/>
      <c r="D37" s="527"/>
      <c r="E37" s="527"/>
      <c r="F37" s="527"/>
      <c r="G37" s="527"/>
      <c r="H37" s="527"/>
      <c r="I37" s="527"/>
      <c r="J37" s="527"/>
      <c r="K37" s="527"/>
      <c r="L37" s="527"/>
      <c r="M37" s="527"/>
      <c r="N37" s="527"/>
      <c r="O37" s="527"/>
    </row>
    <row r="38" spans="1:15" x14ac:dyDescent="0.25">
      <c r="A38" s="293"/>
      <c r="B38" s="498"/>
      <c r="C38" s="499"/>
      <c r="D38" s="499"/>
      <c r="E38" s="499"/>
      <c r="F38" s="499"/>
      <c r="G38" s="499"/>
      <c r="H38" s="499"/>
      <c r="I38" s="499"/>
      <c r="J38" s="499"/>
      <c r="K38" s="499"/>
      <c r="L38" s="499"/>
      <c r="M38" s="499"/>
      <c r="N38" s="499"/>
      <c r="O38" s="637"/>
    </row>
    <row r="39" spans="1:15" x14ac:dyDescent="0.25">
      <c r="A39" s="293"/>
      <c r="B39" s="498"/>
      <c r="C39" s="499"/>
      <c r="D39" s="499"/>
      <c r="E39" s="499"/>
      <c r="F39" s="499"/>
      <c r="G39" s="499"/>
      <c r="H39" s="499"/>
      <c r="I39" s="499"/>
      <c r="J39" s="499"/>
      <c r="K39" s="499"/>
      <c r="L39" s="499"/>
      <c r="M39" s="499"/>
      <c r="N39" s="499"/>
      <c r="O39" s="637"/>
    </row>
    <row r="40" spans="1:15" x14ac:dyDescent="0.25">
      <c r="A40" s="293"/>
      <c r="B40" s="498"/>
      <c r="C40" s="499"/>
      <c r="D40" s="499"/>
      <c r="E40" s="499"/>
      <c r="F40" s="499"/>
      <c r="G40" s="499"/>
      <c r="H40" s="499"/>
      <c r="I40" s="499"/>
      <c r="J40" s="499"/>
      <c r="K40" s="499"/>
      <c r="L40" s="499"/>
      <c r="M40" s="499"/>
      <c r="N40" s="499"/>
      <c r="O40" s="637"/>
    </row>
    <row r="41" spans="1:15" x14ac:dyDescent="0.25">
      <c r="A41" s="293"/>
      <c r="B41" s="498"/>
      <c r="C41" s="499"/>
      <c r="D41" s="499"/>
      <c r="E41" s="499"/>
      <c r="F41" s="499"/>
      <c r="G41" s="499"/>
      <c r="H41" s="499"/>
      <c r="I41" s="499"/>
      <c r="J41" s="499"/>
      <c r="K41" s="499"/>
      <c r="L41" s="499"/>
      <c r="M41" s="499"/>
      <c r="N41" s="499"/>
      <c r="O41" s="637"/>
    </row>
    <row r="42" spans="1:15" x14ac:dyDescent="0.25">
      <c r="A42" s="293"/>
      <c r="B42" s="498"/>
      <c r="C42" s="499"/>
      <c r="D42" s="499"/>
      <c r="E42" s="499"/>
      <c r="F42" s="499"/>
      <c r="G42" s="499"/>
      <c r="H42" s="499"/>
      <c r="I42" s="499"/>
      <c r="J42" s="499"/>
      <c r="K42" s="499"/>
      <c r="L42" s="499"/>
      <c r="M42" s="499"/>
      <c r="N42" s="499"/>
      <c r="O42" s="637"/>
    </row>
    <row r="43" spans="1:15" x14ac:dyDescent="0.25">
      <c r="A43" s="293"/>
      <c r="B43" s="498"/>
      <c r="C43" s="499"/>
      <c r="D43" s="499"/>
      <c r="E43" s="499"/>
      <c r="F43" s="499"/>
      <c r="G43" s="499"/>
      <c r="H43" s="499"/>
      <c r="I43" s="499"/>
      <c r="J43" s="499"/>
      <c r="K43" s="499"/>
      <c r="L43" s="499"/>
      <c r="M43" s="499"/>
      <c r="N43" s="499"/>
      <c r="O43" s="637"/>
    </row>
    <row r="44" spans="1:15" x14ac:dyDescent="0.25">
      <c r="A44" s="293"/>
      <c r="B44" s="498"/>
      <c r="C44" s="499"/>
      <c r="D44" s="499"/>
      <c r="E44" s="499"/>
      <c r="F44" s="499"/>
      <c r="G44" s="499"/>
      <c r="H44" s="499"/>
      <c r="I44" s="499"/>
      <c r="J44" s="499"/>
      <c r="K44" s="499"/>
      <c r="L44" s="499"/>
      <c r="M44" s="499"/>
      <c r="N44" s="499"/>
      <c r="O44" s="637"/>
    </row>
    <row r="45" spans="1:15" x14ac:dyDescent="0.25">
      <c r="A45" s="295"/>
      <c r="B45" s="45"/>
      <c r="C45" s="45"/>
      <c r="D45" s="45"/>
      <c r="E45" s="45"/>
      <c r="F45" s="45"/>
      <c r="G45" s="45"/>
      <c r="H45" s="45"/>
      <c r="I45" s="45"/>
      <c r="J45" s="45"/>
      <c r="K45" s="45"/>
      <c r="L45" s="45"/>
      <c r="M45" s="44">
        <f>COUNT(A37:A44)</f>
        <v>0</v>
      </c>
      <c r="N45" s="528" t="s">
        <v>71</v>
      </c>
      <c r="O45" s="529"/>
    </row>
    <row r="46" spans="1:15" x14ac:dyDescent="0.25">
      <c r="A46" s="296"/>
      <c r="B46" s="46"/>
      <c r="C46" s="46"/>
      <c r="D46" s="46"/>
      <c r="E46" s="46"/>
      <c r="F46" s="46"/>
      <c r="G46" s="46"/>
      <c r="H46" s="46"/>
      <c r="I46" s="46"/>
      <c r="J46" s="46"/>
      <c r="K46" s="46"/>
      <c r="L46" s="46"/>
      <c r="M46" s="46"/>
      <c r="N46" s="46"/>
      <c r="O46" s="46"/>
    </row>
    <row r="47" spans="1:15" ht="16.5" thickBot="1" x14ac:dyDescent="0.3">
      <c r="A47" s="295"/>
      <c r="B47" s="45"/>
      <c r="C47" s="45"/>
      <c r="D47" s="45"/>
      <c r="E47" s="45"/>
      <c r="F47" s="45"/>
      <c r="G47" s="45"/>
      <c r="H47" s="45"/>
      <c r="I47" s="45"/>
      <c r="J47" s="45"/>
      <c r="K47" s="45"/>
      <c r="L47" s="45"/>
      <c r="M47" s="45"/>
      <c r="N47" s="45"/>
      <c r="O47" s="45"/>
    </row>
    <row r="48" spans="1:15" ht="16.5" thickBot="1" x14ac:dyDescent="0.3">
      <c r="A48" s="297" t="s">
        <v>256</v>
      </c>
      <c r="B48" s="53"/>
      <c r="C48" s="53"/>
      <c r="D48" s="53"/>
      <c r="E48" s="53"/>
      <c r="F48" s="53"/>
      <c r="G48" s="53"/>
      <c r="H48" s="53"/>
      <c r="I48" s="53"/>
      <c r="J48" s="53"/>
      <c r="K48" s="53"/>
      <c r="L48" s="204"/>
      <c r="M48" s="66"/>
      <c r="N48" s="21"/>
      <c r="O48" s="21"/>
    </row>
    <row r="49" spans="1:15" ht="16.5" thickBot="1" x14ac:dyDescent="0.3">
      <c r="A49" s="300"/>
      <c r="B49" s="257"/>
      <c r="C49" s="257"/>
      <c r="D49" s="257"/>
      <c r="E49" s="257"/>
      <c r="F49" s="257"/>
      <c r="G49" s="257"/>
      <c r="H49" s="257"/>
      <c r="I49" s="257"/>
      <c r="J49" s="257"/>
      <c r="K49" s="257"/>
      <c r="L49" s="257"/>
      <c r="M49" s="26"/>
      <c r="N49" s="26"/>
      <c r="O49" s="26"/>
    </row>
    <row r="50" spans="1:15" ht="16.5" thickBot="1" x14ac:dyDescent="0.3">
      <c r="A50" s="297" t="s">
        <v>52</v>
      </c>
      <c r="B50" s="530" t="s">
        <v>53</v>
      </c>
      <c r="C50" s="531"/>
      <c r="D50" s="531"/>
      <c r="E50" s="531"/>
      <c r="F50" s="531"/>
      <c r="G50" s="531"/>
      <c r="H50" s="531"/>
      <c r="I50" s="531"/>
      <c r="J50" s="531"/>
      <c r="K50" s="532"/>
      <c r="L50" s="533" t="s">
        <v>72</v>
      </c>
      <c r="M50" s="531"/>
      <c r="N50" s="531"/>
      <c r="O50" s="532"/>
    </row>
    <row r="51" spans="1:15" x14ac:dyDescent="0.25">
      <c r="A51" s="293" t="s">
        <v>400</v>
      </c>
      <c r="B51" s="498" t="s">
        <v>401</v>
      </c>
      <c r="C51" s="499"/>
      <c r="D51" s="499"/>
      <c r="E51" s="499"/>
      <c r="F51" s="499"/>
      <c r="G51" s="499"/>
      <c r="H51" s="499"/>
      <c r="I51" s="499"/>
      <c r="J51" s="499"/>
      <c r="K51" s="637"/>
      <c r="L51" s="504" t="s">
        <v>301</v>
      </c>
      <c r="M51" s="505"/>
      <c r="N51" s="505"/>
      <c r="O51" s="506"/>
    </row>
    <row r="52" spans="1:15" x14ac:dyDescent="0.25">
      <c r="A52" s="293" t="s">
        <v>402</v>
      </c>
      <c r="B52" s="498" t="s">
        <v>403</v>
      </c>
      <c r="C52" s="499"/>
      <c r="D52" s="499"/>
      <c r="E52" s="499"/>
      <c r="F52" s="499"/>
      <c r="G52" s="499"/>
      <c r="H52" s="499"/>
      <c r="I52" s="499"/>
      <c r="J52" s="499"/>
      <c r="K52" s="637"/>
      <c r="L52" s="504" t="s">
        <v>404</v>
      </c>
      <c r="M52" s="505"/>
      <c r="N52" s="505"/>
      <c r="O52" s="506"/>
    </row>
    <row r="53" spans="1:15" x14ac:dyDescent="0.25">
      <c r="A53" s="293" t="s">
        <v>405</v>
      </c>
      <c r="B53" s="223" t="s">
        <v>406</v>
      </c>
      <c r="C53" s="224"/>
      <c r="D53" s="224"/>
      <c r="E53" s="224"/>
      <c r="F53" s="224"/>
      <c r="G53" s="224"/>
      <c r="H53" s="224"/>
      <c r="I53" s="224"/>
      <c r="J53" s="224"/>
      <c r="K53" s="224"/>
      <c r="L53" s="224" t="s">
        <v>407</v>
      </c>
      <c r="M53" s="224"/>
      <c r="N53" s="224"/>
      <c r="O53" s="301"/>
    </row>
    <row r="54" spans="1:15" x14ac:dyDescent="0.25">
      <c r="A54" s="293" t="s">
        <v>408</v>
      </c>
      <c r="B54" s="498" t="s">
        <v>409</v>
      </c>
      <c r="C54" s="499"/>
      <c r="D54" s="499"/>
      <c r="E54" s="499"/>
      <c r="F54" s="499"/>
      <c r="G54" s="499"/>
      <c r="H54" s="499"/>
      <c r="I54" s="499"/>
      <c r="J54" s="499"/>
      <c r="K54" s="637"/>
      <c r="L54" s="504" t="s">
        <v>382</v>
      </c>
      <c r="M54" s="505"/>
      <c r="N54" s="505"/>
      <c r="O54" s="506"/>
    </row>
    <row r="55" spans="1:15" x14ac:dyDescent="0.25">
      <c r="A55" s="293" t="s">
        <v>410</v>
      </c>
      <c r="B55" s="223" t="s">
        <v>411</v>
      </c>
      <c r="C55" s="224"/>
      <c r="D55" s="224"/>
      <c r="E55" s="224"/>
      <c r="F55" s="224"/>
      <c r="G55" s="224"/>
      <c r="H55" s="224"/>
      <c r="I55" s="224"/>
      <c r="J55" s="224"/>
      <c r="K55" s="224"/>
      <c r="L55" s="224" t="s">
        <v>73</v>
      </c>
      <c r="M55" s="224"/>
      <c r="N55" s="224"/>
      <c r="O55" s="301"/>
    </row>
    <row r="56" spans="1:15" x14ac:dyDescent="0.25">
      <c r="A56" s="293">
        <v>42443</v>
      </c>
      <c r="B56" s="223" t="s">
        <v>412</v>
      </c>
      <c r="C56" s="224"/>
      <c r="D56" s="224"/>
      <c r="E56" s="224"/>
      <c r="F56" s="224"/>
      <c r="G56" s="224"/>
      <c r="H56" s="224"/>
      <c r="I56" s="224"/>
      <c r="J56" s="224"/>
      <c r="K56" s="224"/>
      <c r="L56" s="224" t="s">
        <v>286</v>
      </c>
      <c r="M56" s="224"/>
      <c r="N56" s="224"/>
      <c r="O56" s="301"/>
    </row>
    <row r="57" spans="1:15" x14ac:dyDescent="0.25">
      <c r="A57" s="293">
        <v>42457</v>
      </c>
      <c r="B57" s="223" t="s">
        <v>413</v>
      </c>
      <c r="C57" s="224"/>
      <c r="D57" s="224"/>
      <c r="E57" s="224"/>
      <c r="F57" s="224"/>
      <c r="G57" s="224"/>
      <c r="H57" s="224"/>
      <c r="I57" s="224"/>
      <c r="J57" s="224"/>
      <c r="K57" s="224"/>
      <c r="L57" s="224" t="s">
        <v>286</v>
      </c>
      <c r="M57" s="224"/>
      <c r="N57" s="224"/>
      <c r="O57" s="301"/>
    </row>
    <row r="58" spans="1:15" x14ac:dyDescent="0.25">
      <c r="A58" s="293">
        <v>42460</v>
      </c>
      <c r="B58" s="223" t="s">
        <v>414</v>
      </c>
      <c r="C58" s="224"/>
      <c r="D58" s="224"/>
      <c r="E58" s="224"/>
      <c r="F58" s="224"/>
      <c r="G58" s="224"/>
      <c r="H58" s="224"/>
      <c r="I58" s="224"/>
      <c r="J58" s="224"/>
      <c r="K58" s="224"/>
      <c r="L58" s="302" t="s">
        <v>286</v>
      </c>
      <c r="M58" s="224"/>
      <c r="N58" s="224"/>
      <c r="O58" s="301"/>
    </row>
    <row r="59" spans="1:15" x14ac:dyDescent="0.25">
      <c r="A59" s="295"/>
      <c r="B59" s="45"/>
      <c r="C59" s="45"/>
      <c r="D59" s="45"/>
      <c r="E59" s="45"/>
      <c r="F59" s="45"/>
      <c r="G59" s="45"/>
      <c r="H59" s="45"/>
      <c r="I59" s="45"/>
      <c r="J59" s="45"/>
      <c r="K59" s="45"/>
      <c r="L59" s="45"/>
      <c r="M59" s="44">
        <f>COUNT(A51:A54)</f>
        <v>0</v>
      </c>
      <c r="N59" s="528" t="s">
        <v>74</v>
      </c>
      <c r="O59" s="534"/>
    </row>
    <row r="60" spans="1:15" x14ac:dyDescent="0.25">
      <c r="A60" s="296"/>
      <c r="B60" s="46"/>
      <c r="C60" s="46"/>
      <c r="D60" s="46"/>
      <c r="E60" s="46"/>
      <c r="F60" s="46"/>
      <c r="G60" s="46"/>
      <c r="H60" s="46"/>
      <c r="I60" s="46"/>
      <c r="J60" s="46"/>
      <c r="K60" s="46"/>
      <c r="L60" s="46"/>
      <c r="M60" s="46"/>
      <c r="N60" s="46"/>
      <c r="O60" s="46"/>
    </row>
    <row r="61" spans="1:15" ht="16.5" thickBot="1" x14ac:dyDescent="0.3">
      <c r="A61" s="295"/>
      <c r="B61" s="78"/>
      <c r="C61" s="45"/>
      <c r="D61" s="45"/>
      <c r="E61" s="45"/>
      <c r="F61" s="45"/>
      <c r="G61" s="45"/>
      <c r="H61" s="45"/>
      <c r="I61" s="45"/>
      <c r="J61" s="45"/>
      <c r="K61" s="45"/>
      <c r="L61" s="45"/>
      <c r="M61" s="45"/>
      <c r="N61" s="79"/>
      <c r="O61" s="79"/>
    </row>
    <row r="62" spans="1:15" ht="16.5" thickBot="1" x14ac:dyDescent="0.3">
      <c r="A62" s="303" t="s">
        <v>270</v>
      </c>
      <c r="B62" s="21"/>
      <c r="C62" s="201"/>
      <c r="D62" s="205"/>
      <c r="E62" s="201"/>
      <c r="F62" s="205"/>
      <c r="G62" s="205"/>
      <c r="H62" s="205"/>
      <c r="I62" s="205"/>
      <c r="J62" s="205"/>
      <c r="K62" s="205"/>
      <c r="L62" s="205"/>
      <c r="M62" s="82"/>
      <c r="N62" s="21"/>
      <c r="O62" s="21"/>
    </row>
    <row r="63" spans="1:15" ht="16.5" thickBot="1" x14ac:dyDescent="0.3">
      <c r="A63" s="304"/>
      <c r="B63" s="84"/>
      <c r="C63" s="21"/>
      <c r="D63" s="84"/>
      <c r="E63" s="21"/>
      <c r="F63" s="84"/>
      <c r="G63" s="84"/>
      <c r="H63" s="84"/>
      <c r="I63" s="84"/>
      <c r="J63" s="84"/>
      <c r="K63" s="84"/>
      <c r="L63" s="84"/>
      <c r="M63" s="21"/>
      <c r="N63" s="21"/>
      <c r="O63" s="21"/>
    </row>
    <row r="64" spans="1:15" ht="16.5" thickBot="1" x14ac:dyDescent="0.3">
      <c r="A64" s="305" t="s">
        <v>52</v>
      </c>
      <c r="B64" s="535" t="s">
        <v>69</v>
      </c>
      <c r="C64" s="531"/>
      <c r="D64" s="531"/>
      <c r="E64" s="531"/>
      <c r="F64" s="531"/>
      <c r="G64" s="531"/>
      <c r="H64" s="531"/>
      <c r="I64" s="531"/>
      <c r="J64" s="531"/>
      <c r="K64" s="531"/>
      <c r="L64" s="531"/>
      <c r="M64" s="531"/>
      <c r="N64" s="531"/>
      <c r="O64" s="532"/>
    </row>
    <row r="65" spans="1:15" x14ac:dyDescent="0.25">
      <c r="A65" s="299" t="s">
        <v>70</v>
      </c>
      <c r="B65" s="526"/>
      <c r="C65" s="527"/>
      <c r="D65" s="527"/>
      <c r="E65" s="527"/>
      <c r="F65" s="527"/>
      <c r="G65" s="527"/>
      <c r="H65" s="527"/>
      <c r="I65" s="527"/>
      <c r="J65" s="527"/>
      <c r="K65" s="527"/>
      <c r="L65" s="527"/>
      <c r="M65" s="527"/>
      <c r="N65" s="527"/>
      <c r="O65" s="638"/>
    </row>
    <row r="66" spans="1:15" x14ac:dyDescent="0.25">
      <c r="A66" s="293"/>
      <c r="B66" s="498"/>
      <c r="C66" s="499"/>
      <c r="D66" s="499"/>
      <c r="E66" s="499"/>
      <c r="F66" s="499"/>
      <c r="G66" s="499"/>
      <c r="H66" s="499"/>
      <c r="I66" s="499"/>
      <c r="J66" s="499"/>
      <c r="K66" s="499"/>
      <c r="L66" s="499"/>
      <c r="M66" s="499"/>
      <c r="N66" s="499"/>
      <c r="O66" s="637"/>
    </row>
    <row r="67" spans="1:15" x14ac:dyDescent="0.25">
      <c r="A67" s="293"/>
      <c r="B67" s="498"/>
      <c r="C67" s="499"/>
      <c r="D67" s="499"/>
      <c r="E67" s="499"/>
      <c r="F67" s="499"/>
      <c r="G67" s="499"/>
      <c r="H67" s="499"/>
      <c r="I67" s="499"/>
      <c r="J67" s="499"/>
      <c r="K67" s="499"/>
      <c r="L67" s="499"/>
      <c r="M67" s="499"/>
      <c r="N67" s="499"/>
      <c r="O67" s="637"/>
    </row>
    <row r="68" spans="1:15" x14ac:dyDescent="0.25">
      <c r="A68" s="293"/>
      <c r="B68" s="498"/>
      <c r="C68" s="499"/>
      <c r="D68" s="499"/>
      <c r="E68" s="499"/>
      <c r="F68" s="499"/>
      <c r="G68" s="499"/>
      <c r="H68" s="499"/>
      <c r="I68" s="499"/>
      <c r="J68" s="499"/>
      <c r="K68" s="499"/>
      <c r="L68" s="499"/>
      <c r="M68" s="499"/>
      <c r="N68" s="499"/>
      <c r="O68" s="637"/>
    </row>
    <row r="69" spans="1:15" x14ac:dyDescent="0.25">
      <c r="A69" s="293"/>
      <c r="B69" s="498"/>
      <c r="C69" s="499"/>
      <c r="D69" s="499"/>
      <c r="E69" s="499"/>
      <c r="F69" s="499"/>
      <c r="G69" s="499"/>
      <c r="H69" s="499"/>
      <c r="I69" s="499"/>
      <c r="J69" s="499"/>
      <c r="K69" s="499"/>
      <c r="L69" s="499"/>
      <c r="M69" s="499"/>
      <c r="N69" s="499"/>
      <c r="O69" s="637"/>
    </row>
    <row r="70" spans="1:15" x14ac:dyDescent="0.25">
      <c r="A70" s="293"/>
      <c r="B70" s="498"/>
      <c r="C70" s="499"/>
      <c r="D70" s="499"/>
      <c r="E70" s="499"/>
      <c r="F70" s="499"/>
      <c r="G70" s="499"/>
      <c r="H70" s="499"/>
      <c r="I70" s="499"/>
      <c r="J70" s="499"/>
      <c r="K70" s="499"/>
      <c r="L70" s="499"/>
      <c r="M70" s="499"/>
      <c r="N70" s="499"/>
      <c r="O70" s="637"/>
    </row>
    <row r="71" spans="1:15" x14ac:dyDescent="0.25">
      <c r="A71" s="293"/>
      <c r="B71" s="498"/>
      <c r="C71" s="499"/>
      <c r="D71" s="499"/>
      <c r="E71" s="499"/>
      <c r="F71" s="499"/>
      <c r="G71" s="499"/>
      <c r="H71" s="499"/>
      <c r="I71" s="499"/>
      <c r="J71" s="499"/>
      <c r="K71" s="499"/>
      <c r="L71" s="499"/>
      <c r="M71" s="499"/>
      <c r="N71" s="499"/>
      <c r="O71" s="637"/>
    </row>
    <row r="72" spans="1:15" x14ac:dyDescent="0.25">
      <c r="A72" s="293"/>
      <c r="B72" s="498"/>
      <c r="C72" s="499"/>
      <c r="D72" s="499"/>
      <c r="E72" s="499"/>
      <c r="F72" s="499"/>
      <c r="G72" s="499"/>
      <c r="H72" s="499"/>
      <c r="I72" s="499"/>
      <c r="J72" s="499"/>
      <c r="K72" s="499"/>
      <c r="L72" s="499"/>
      <c r="M72" s="499"/>
      <c r="N72" s="499"/>
      <c r="O72" s="637"/>
    </row>
    <row r="73" spans="1:15" x14ac:dyDescent="0.25">
      <c r="A73" s="293"/>
      <c r="B73" s="498"/>
      <c r="C73" s="499"/>
      <c r="D73" s="499"/>
      <c r="E73" s="499"/>
      <c r="F73" s="499"/>
      <c r="G73" s="499"/>
      <c r="H73" s="499"/>
      <c r="I73" s="499"/>
      <c r="J73" s="499"/>
      <c r="K73" s="499"/>
      <c r="L73" s="499"/>
      <c r="M73" s="499"/>
      <c r="N73" s="499"/>
      <c r="O73" s="637"/>
    </row>
    <row r="74" spans="1:15" x14ac:dyDescent="0.25">
      <c r="A74" s="293"/>
      <c r="B74" s="498"/>
      <c r="C74" s="499"/>
      <c r="D74" s="499"/>
      <c r="E74" s="499"/>
      <c r="F74" s="499"/>
      <c r="G74" s="499"/>
      <c r="H74" s="499"/>
      <c r="I74" s="499"/>
      <c r="J74" s="499"/>
      <c r="K74" s="499"/>
      <c r="L74" s="499"/>
      <c r="M74" s="499"/>
      <c r="N74" s="499"/>
      <c r="O74" s="637"/>
    </row>
    <row r="75" spans="1:15" x14ac:dyDescent="0.25">
      <c r="A75" s="295"/>
      <c r="B75" s="45"/>
      <c r="C75" s="45"/>
      <c r="D75" s="45"/>
      <c r="E75" s="45"/>
      <c r="F75" s="45"/>
      <c r="G75" s="45"/>
      <c r="H75" s="45"/>
      <c r="I75" s="45"/>
      <c r="J75" s="45"/>
      <c r="K75" s="45"/>
      <c r="L75" s="45"/>
      <c r="M75" s="44">
        <f>COUNT(A65:A74)</f>
        <v>0</v>
      </c>
      <c r="N75" s="528" t="s">
        <v>75</v>
      </c>
      <c r="O75" s="534"/>
    </row>
    <row r="76" spans="1:15" x14ac:dyDescent="0.25">
      <c r="A76" s="295"/>
      <c r="B76" s="45"/>
      <c r="C76" s="45"/>
      <c r="D76" s="45"/>
      <c r="E76" s="45"/>
      <c r="F76" s="45"/>
      <c r="G76" s="45"/>
      <c r="H76" s="45"/>
      <c r="I76" s="45"/>
      <c r="J76" s="45"/>
      <c r="K76" s="86"/>
      <c r="L76" s="86"/>
      <c r="M76" s="208"/>
      <c r="N76" s="87"/>
      <c r="O76" s="87"/>
    </row>
    <row r="77" spans="1:15" ht="16.5" thickBot="1" x14ac:dyDescent="0.3">
      <c r="A77" s="306"/>
      <c r="B77" s="45"/>
      <c r="C77" s="45"/>
      <c r="D77" s="45"/>
      <c r="E77" s="45"/>
      <c r="F77" s="45"/>
      <c r="G77" s="79"/>
      <c r="H77" s="45"/>
      <c r="I77" s="45"/>
      <c r="J77" s="45"/>
      <c r="K77" s="45"/>
      <c r="L77" s="45"/>
      <c r="M77" s="45"/>
      <c r="N77" s="45"/>
      <c r="O77" s="45"/>
    </row>
    <row r="78" spans="1:15" x14ac:dyDescent="0.25">
      <c r="A78" s="307" t="s">
        <v>273</v>
      </c>
      <c r="B78" s="89"/>
      <c r="C78" s="89"/>
      <c r="D78" s="89"/>
      <c r="E78" s="89"/>
      <c r="F78" s="90"/>
      <c r="G78" s="207"/>
      <c r="H78" s="207"/>
      <c r="I78" s="207"/>
      <c r="J78" s="207"/>
      <c r="K78" s="207"/>
      <c r="L78" s="207"/>
      <c r="M78" s="207"/>
      <c r="N78" s="207"/>
      <c r="O78" s="207"/>
    </row>
    <row r="79" spans="1:15" ht="16.5" thickBot="1" x14ac:dyDescent="0.3">
      <c r="A79" s="308"/>
      <c r="B79" s="207"/>
      <c r="C79" s="207"/>
      <c r="D79" s="207"/>
      <c r="E79" s="207"/>
      <c r="F79" s="90"/>
      <c r="G79" s="207"/>
      <c r="H79" s="207"/>
      <c r="I79" s="207"/>
      <c r="J79" s="207"/>
      <c r="K79" s="207"/>
      <c r="L79" s="207"/>
      <c r="M79" s="207"/>
      <c r="N79" s="207"/>
      <c r="O79" s="207"/>
    </row>
    <row r="80" spans="1:15" ht="16.5" thickBot="1" x14ac:dyDescent="0.3">
      <c r="A80" s="309"/>
      <c r="B80" s="89"/>
      <c r="C80" s="89"/>
      <c r="D80" s="92" t="s">
        <v>76</v>
      </c>
      <c r="E80" s="93"/>
      <c r="F80" s="207"/>
      <c r="G80" s="207"/>
      <c r="H80" s="207"/>
      <c r="I80" s="207"/>
      <c r="J80" s="207"/>
      <c r="K80" s="207"/>
      <c r="L80" s="207"/>
      <c r="M80" s="207"/>
      <c r="N80" s="207"/>
      <c r="O80" s="207"/>
    </row>
    <row r="81" spans="1:15" x14ac:dyDescent="0.25">
      <c r="A81" s="310" t="s">
        <v>77</v>
      </c>
      <c r="B81" s="95"/>
      <c r="C81" s="85" t="s">
        <v>78</v>
      </c>
      <c r="D81" s="96" t="s">
        <v>79</v>
      </c>
      <c r="E81" s="97" t="s">
        <v>80</v>
      </c>
      <c r="F81" s="21"/>
      <c r="G81" s="567" t="s">
        <v>81</v>
      </c>
      <c r="H81" s="562"/>
      <c r="I81" s="562"/>
      <c r="J81" s="562"/>
      <c r="K81" s="562"/>
      <c r="L81" s="562"/>
      <c r="M81" s="562"/>
      <c r="N81" s="562"/>
      <c r="O81" s="568"/>
    </row>
    <row r="82" spans="1:15" x14ac:dyDescent="0.25">
      <c r="A82" s="311" t="s">
        <v>82</v>
      </c>
      <c r="B82" s="196"/>
      <c r="C82" s="99">
        <v>2798</v>
      </c>
      <c r="D82" s="99">
        <v>0</v>
      </c>
      <c r="E82" s="100">
        <f t="shared" ref="E82:E87" si="0">C82</f>
        <v>2798</v>
      </c>
      <c r="F82" s="66"/>
      <c r="G82" s="569"/>
      <c r="H82" s="570"/>
      <c r="I82" s="570"/>
      <c r="J82" s="570"/>
      <c r="K82" s="570"/>
      <c r="L82" s="570"/>
      <c r="M82" s="570"/>
      <c r="N82" s="570"/>
      <c r="O82" s="571"/>
    </row>
    <row r="83" spans="1:15" x14ac:dyDescent="0.25">
      <c r="A83" s="311" t="s">
        <v>415</v>
      </c>
      <c r="B83" s="196"/>
      <c r="C83" s="99">
        <v>1666</v>
      </c>
      <c r="D83" s="99">
        <v>0</v>
      </c>
      <c r="E83" s="100">
        <f t="shared" si="0"/>
        <v>1666</v>
      </c>
      <c r="F83" s="66"/>
      <c r="G83" s="556"/>
      <c r="H83" s="557"/>
      <c r="I83" s="557"/>
      <c r="J83" s="557"/>
      <c r="K83" s="557"/>
      <c r="L83" s="557"/>
      <c r="M83" s="557"/>
      <c r="N83" s="557"/>
      <c r="O83" s="558"/>
    </row>
    <row r="84" spans="1:15" x14ac:dyDescent="0.25">
      <c r="A84" s="311" t="s">
        <v>416</v>
      </c>
      <c r="B84" s="196"/>
      <c r="C84" s="99">
        <v>1309</v>
      </c>
      <c r="D84" s="99">
        <v>0</v>
      </c>
      <c r="E84" s="100">
        <f t="shared" si="0"/>
        <v>1309</v>
      </c>
      <c r="F84" s="101"/>
      <c r="G84" s="556"/>
      <c r="H84" s="557"/>
      <c r="I84" s="557"/>
      <c r="J84" s="557"/>
      <c r="K84" s="557"/>
      <c r="L84" s="557"/>
      <c r="M84" s="557"/>
      <c r="N84" s="557"/>
      <c r="O84" s="558"/>
    </row>
    <row r="85" spans="1:15" x14ac:dyDescent="0.25">
      <c r="A85" s="311" t="s">
        <v>417</v>
      </c>
      <c r="B85" s="98"/>
      <c r="C85" s="99">
        <v>390</v>
      </c>
      <c r="D85" s="102">
        <v>0</v>
      </c>
      <c r="E85" s="100">
        <f t="shared" si="0"/>
        <v>390</v>
      </c>
      <c r="F85" s="66"/>
      <c r="G85" s="572"/>
      <c r="H85" s="573"/>
      <c r="I85" s="573"/>
      <c r="J85" s="573"/>
      <c r="K85" s="573"/>
      <c r="L85" s="573"/>
      <c r="M85" s="573"/>
      <c r="N85" s="573"/>
      <c r="O85" s="574"/>
    </row>
    <row r="86" spans="1:15" x14ac:dyDescent="0.25">
      <c r="A86" s="311" t="s">
        <v>84</v>
      </c>
      <c r="B86" s="98"/>
      <c r="C86" s="99">
        <v>0</v>
      </c>
      <c r="D86" s="99">
        <v>0</v>
      </c>
      <c r="E86" s="100">
        <f t="shared" si="0"/>
        <v>0</v>
      </c>
      <c r="F86" s="66"/>
      <c r="G86" s="575"/>
      <c r="H86" s="576"/>
      <c r="I86" s="576"/>
      <c r="J86" s="576"/>
      <c r="K86" s="576"/>
      <c r="L86" s="576"/>
      <c r="M86" s="576"/>
      <c r="N86" s="576"/>
      <c r="O86" s="577"/>
    </row>
    <row r="87" spans="1:15" ht="16.5" thickBot="1" x14ac:dyDescent="0.3">
      <c r="A87" s="311" t="s">
        <v>84</v>
      </c>
      <c r="B87" s="98"/>
      <c r="C87" s="99">
        <v>0</v>
      </c>
      <c r="D87" s="99">
        <v>0</v>
      </c>
      <c r="E87" s="100">
        <f t="shared" si="0"/>
        <v>0</v>
      </c>
      <c r="F87" s="66"/>
      <c r="G87" s="550"/>
      <c r="H87" s="551"/>
      <c r="I87" s="551"/>
      <c r="J87" s="551"/>
      <c r="K87" s="551"/>
      <c r="L87" s="551"/>
      <c r="M87" s="551"/>
      <c r="N87" s="551"/>
      <c r="O87" s="552"/>
    </row>
    <row r="88" spans="1:15" x14ac:dyDescent="0.25">
      <c r="A88" s="610" t="s">
        <v>85</v>
      </c>
      <c r="B88" s="611"/>
      <c r="C88" s="44">
        <f>SUM(C82:C87)</f>
        <v>6163</v>
      </c>
      <c r="D88" s="44">
        <f>SUM(D82:D87)</f>
        <v>0</v>
      </c>
      <c r="E88" s="44">
        <f>SUM(E82:E87)</f>
        <v>6163</v>
      </c>
      <c r="F88" s="208"/>
      <c r="G88" s="207"/>
      <c r="H88" s="104"/>
      <c r="I88" s="79"/>
      <c r="J88" s="79"/>
      <c r="K88" s="79"/>
      <c r="L88" s="79"/>
      <c r="M88" s="79"/>
      <c r="N88" s="16"/>
      <c r="O88" s="16"/>
    </row>
    <row r="89" spans="1:15" ht="16.5" thickBot="1" x14ac:dyDescent="0.3">
      <c r="A89" s="312"/>
      <c r="B89" s="104"/>
      <c r="C89" s="207"/>
      <c r="D89" s="207"/>
      <c r="E89" s="207"/>
      <c r="F89" s="207"/>
      <c r="G89" s="207"/>
      <c r="H89" s="104"/>
      <c r="I89" s="104"/>
      <c r="J89" s="104"/>
      <c r="K89" s="27"/>
      <c r="L89" s="27"/>
      <c r="M89" s="208"/>
      <c r="N89" s="27"/>
      <c r="O89" s="27"/>
    </row>
    <row r="90" spans="1:15" x14ac:dyDescent="0.25">
      <c r="A90" s="313" t="s">
        <v>86</v>
      </c>
      <c r="B90" s="85"/>
      <c r="C90" s="85" t="s">
        <v>87</v>
      </c>
      <c r="D90" s="85" t="s">
        <v>88</v>
      </c>
      <c r="E90" s="85" t="s">
        <v>89</v>
      </c>
      <c r="F90" s="85" t="s">
        <v>90</v>
      </c>
      <c r="G90" s="107" t="s">
        <v>91</v>
      </c>
      <c r="H90" s="85" t="s">
        <v>418</v>
      </c>
      <c r="I90" s="94" t="s">
        <v>80</v>
      </c>
      <c r="J90" s="553" t="s">
        <v>93</v>
      </c>
      <c r="K90" s="554"/>
      <c r="L90" s="554"/>
      <c r="M90" s="554"/>
      <c r="N90" s="554"/>
      <c r="O90" s="555"/>
    </row>
    <row r="91" spans="1:15" x14ac:dyDescent="0.25">
      <c r="A91" s="593" t="s">
        <v>419</v>
      </c>
      <c r="B91" s="594"/>
      <c r="C91" s="108">
        <v>1327</v>
      </c>
      <c r="D91" s="108">
        <v>248</v>
      </c>
      <c r="E91" s="108">
        <v>0</v>
      </c>
      <c r="F91" s="108">
        <v>75</v>
      </c>
      <c r="G91" s="109">
        <v>68</v>
      </c>
      <c r="H91" s="110">
        <v>1679</v>
      </c>
      <c r="I91" s="100">
        <f>SUM(C91:H91)</f>
        <v>3397</v>
      </c>
      <c r="J91" s="556" t="s">
        <v>420</v>
      </c>
      <c r="K91" s="557"/>
      <c r="L91" s="557"/>
      <c r="M91" s="557"/>
      <c r="N91" s="557"/>
      <c r="O91" s="558"/>
    </row>
    <row r="92" spans="1:15" ht="16.5" thickBot="1" x14ac:dyDescent="0.3">
      <c r="A92" s="646" t="s">
        <v>85</v>
      </c>
      <c r="B92" s="647"/>
      <c r="C92" s="111">
        <f t="shared" ref="C92:I92" si="1">SUM(C91)</f>
        <v>1327</v>
      </c>
      <c r="D92" s="111">
        <f t="shared" si="1"/>
        <v>248</v>
      </c>
      <c r="E92" s="111">
        <f t="shared" si="1"/>
        <v>0</v>
      </c>
      <c r="F92" s="111">
        <f t="shared" si="1"/>
        <v>75</v>
      </c>
      <c r="G92" s="111">
        <f t="shared" si="1"/>
        <v>68</v>
      </c>
      <c r="H92" s="111">
        <f t="shared" si="1"/>
        <v>1679</v>
      </c>
      <c r="I92" s="111">
        <f t="shared" si="1"/>
        <v>3397</v>
      </c>
      <c r="J92" s="559"/>
      <c r="K92" s="560"/>
      <c r="L92" s="560"/>
      <c r="M92" s="560"/>
      <c r="N92" s="560"/>
      <c r="O92" s="561"/>
    </row>
    <row r="93" spans="1:15" ht="16.5" thickBot="1" x14ac:dyDescent="0.3">
      <c r="A93" s="314"/>
      <c r="B93" s="112"/>
      <c r="C93" s="113"/>
      <c r="D93" s="113"/>
      <c r="E93" s="113"/>
      <c r="F93" s="113"/>
      <c r="G93" s="113"/>
      <c r="H93" s="113"/>
      <c r="I93" s="112"/>
      <c r="J93" s="114"/>
      <c r="K93" s="114"/>
      <c r="L93" s="114"/>
      <c r="M93" s="114"/>
      <c r="N93" s="114"/>
      <c r="O93" s="115"/>
    </row>
    <row r="94" spans="1:15" ht="30" x14ac:dyDescent="0.25">
      <c r="A94" s="310" t="s">
        <v>95</v>
      </c>
      <c r="B94" s="95"/>
      <c r="C94" s="116" t="s">
        <v>96</v>
      </c>
      <c r="D94" s="116" t="s">
        <v>97</v>
      </c>
      <c r="E94" s="116" t="s">
        <v>98</v>
      </c>
      <c r="F94" s="116" t="s">
        <v>99</v>
      </c>
      <c r="G94" s="116" t="s">
        <v>100</v>
      </c>
      <c r="H94" s="116" t="s">
        <v>101</v>
      </c>
      <c r="I94" s="116" t="s">
        <v>102</v>
      </c>
      <c r="J94" s="116" t="s">
        <v>103</v>
      </c>
      <c r="K94" s="116" t="s">
        <v>104</v>
      </c>
      <c r="L94" s="116" t="s">
        <v>105</v>
      </c>
      <c r="M94" s="116" t="s">
        <v>106</v>
      </c>
      <c r="N94" s="116" t="s">
        <v>107</v>
      </c>
      <c r="O94" s="117" t="s">
        <v>108</v>
      </c>
    </row>
    <row r="95" spans="1:15" x14ac:dyDescent="0.25">
      <c r="A95" s="593" t="s">
        <v>419</v>
      </c>
      <c r="B95" s="594"/>
      <c r="C95" s="108">
        <v>8</v>
      </c>
      <c r="D95" s="108">
        <v>61</v>
      </c>
      <c r="E95" s="108">
        <v>910</v>
      </c>
      <c r="F95" s="108">
        <v>0</v>
      </c>
      <c r="G95" s="108" t="s">
        <v>421</v>
      </c>
      <c r="H95" s="108">
        <v>0</v>
      </c>
      <c r="I95" s="108">
        <v>0</v>
      </c>
      <c r="J95" s="108">
        <v>3340</v>
      </c>
      <c r="K95" s="108">
        <v>1336</v>
      </c>
      <c r="L95" s="108">
        <v>139</v>
      </c>
      <c r="M95" s="108">
        <v>1285</v>
      </c>
      <c r="N95" s="108">
        <v>564</v>
      </c>
      <c r="O95" s="100">
        <f>SUM(C95:N95)</f>
        <v>7643</v>
      </c>
    </row>
    <row r="96" spans="1:15" x14ac:dyDescent="0.25">
      <c r="A96" s="591" t="s">
        <v>85</v>
      </c>
      <c r="B96" s="592"/>
      <c r="C96" s="118">
        <f t="shared" ref="C96:O96" si="2">SUM(C95)</f>
        <v>8</v>
      </c>
      <c r="D96" s="118">
        <f t="shared" si="2"/>
        <v>61</v>
      </c>
      <c r="E96" s="118">
        <f t="shared" si="2"/>
        <v>910</v>
      </c>
      <c r="F96" s="118">
        <f t="shared" si="2"/>
        <v>0</v>
      </c>
      <c r="G96" s="118">
        <f t="shared" si="2"/>
        <v>0</v>
      </c>
      <c r="H96" s="118">
        <f t="shared" si="2"/>
        <v>0</v>
      </c>
      <c r="I96" s="118">
        <f t="shared" si="2"/>
        <v>0</v>
      </c>
      <c r="J96" s="118">
        <f t="shared" si="2"/>
        <v>3340</v>
      </c>
      <c r="K96" s="118">
        <f t="shared" si="2"/>
        <v>1336</v>
      </c>
      <c r="L96" s="118">
        <f t="shared" si="2"/>
        <v>139</v>
      </c>
      <c r="M96" s="118">
        <f t="shared" si="2"/>
        <v>1285</v>
      </c>
      <c r="N96" s="118">
        <f t="shared" si="2"/>
        <v>564</v>
      </c>
      <c r="O96" s="118">
        <f t="shared" si="2"/>
        <v>7643</v>
      </c>
    </row>
    <row r="97" spans="1:15" ht="16.5" thickBot="1" x14ac:dyDescent="0.3">
      <c r="A97" s="315"/>
      <c r="B97" s="46"/>
      <c r="C97" s="46"/>
      <c r="D97" s="46"/>
      <c r="E97" s="46"/>
      <c r="F97" s="46"/>
      <c r="G97" s="46"/>
      <c r="H97" s="46"/>
      <c r="I97" s="46"/>
      <c r="J97" s="46"/>
      <c r="K97" s="46"/>
      <c r="L97" s="46"/>
      <c r="M97" s="46"/>
      <c r="N97" s="46"/>
      <c r="O97" s="46"/>
    </row>
    <row r="98" spans="1:15" ht="30" x14ac:dyDescent="0.25">
      <c r="A98" s="310" t="s">
        <v>109</v>
      </c>
      <c r="B98" s="95"/>
      <c r="C98" s="116" t="s">
        <v>110</v>
      </c>
      <c r="D98" s="116" t="s">
        <v>111</v>
      </c>
      <c r="E98" s="116"/>
      <c r="F98" s="116"/>
      <c r="G98" s="116"/>
      <c r="H98" s="116"/>
      <c r="I98" s="116"/>
      <c r="J98" s="116"/>
      <c r="K98" s="116"/>
      <c r="L98" s="116"/>
      <c r="M98" s="116"/>
      <c r="N98" s="116"/>
      <c r="O98" s="117" t="s">
        <v>112</v>
      </c>
    </row>
    <row r="99" spans="1:15" x14ac:dyDescent="0.25">
      <c r="A99" s="593" t="s">
        <v>419</v>
      </c>
      <c r="B99" s="594"/>
      <c r="C99" s="108">
        <v>0</v>
      </c>
      <c r="D99" s="108">
        <v>5523</v>
      </c>
      <c r="E99" s="108">
        <v>0</v>
      </c>
      <c r="F99" s="108">
        <v>0</v>
      </c>
      <c r="G99" s="108">
        <v>0</v>
      </c>
      <c r="H99" s="108">
        <v>0</v>
      </c>
      <c r="I99" s="108">
        <v>0</v>
      </c>
      <c r="J99" s="108">
        <v>0</v>
      </c>
      <c r="K99" s="108">
        <v>0</v>
      </c>
      <c r="L99" s="108">
        <v>0</v>
      </c>
      <c r="M99" s="108">
        <v>0</v>
      </c>
      <c r="N99" s="108">
        <v>0</v>
      </c>
      <c r="O99" s="100">
        <f>SUM(C99:N99)</f>
        <v>5523</v>
      </c>
    </row>
    <row r="100" spans="1:15" x14ac:dyDescent="0.25">
      <c r="A100" s="591" t="s">
        <v>85</v>
      </c>
      <c r="B100" s="592"/>
      <c r="C100" s="118">
        <f t="shared" ref="C100:O100" si="3">SUM(C99)</f>
        <v>0</v>
      </c>
      <c r="D100" s="118">
        <f t="shared" si="3"/>
        <v>5523</v>
      </c>
      <c r="E100" s="118">
        <f t="shared" si="3"/>
        <v>0</v>
      </c>
      <c r="F100" s="118">
        <f t="shared" si="3"/>
        <v>0</v>
      </c>
      <c r="G100" s="118">
        <f t="shared" si="3"/>
        <v>0</v>
      </c>
      <c r="H100" s="118">
        <f t="shared" si="3"/>
        <v>0</v>
      </c>
      <c r="I100" s="118">
        <f t="shared" si="3"/>
        <v>0</v>
      </c>
      <c r="J100" s="118">
        <f t="shared" si="3"/>
        <v>0</v>
      </c>
      <c r="K100" s="118">
        <f t="shared" si="3"/>
        <v>0</v>
      </c>
      <c r="L100" s="118">
        <f t="shared" si="3"/>
        <v>0</v>
      </c>
      <c r="M100" s="118">
        <f t="shared" si="3"/>
        <v>0</v>
      </c>
      <c r="N100" s="118">
        <f t="shared" si="3"/>
        <v>0</v>
      </c>
      <c r="O100" s="118">
        <f t="shared" si="3"/>
        <v>5523</v>
      </c>
    </row>
    <row r="101" spans="1:15" x14ac:dyDescent="0.25">
      <c r="A101" s="315" t="s">
        <v>114</v>
      </c>
      <c r="B101" s="46"/>
      <c r="C101" s="46"/>
      <c r="D101" s="46"/>
      <c r="E101" s="46"/>
      <c r="F101" s="46"/>
      <c r="G101" s="46"/>
      <c r="H101" s="46"/>
      <c r="I101" s="46"/>
      <c r="J101" s="46"/>
      <c r="K101" s="46"/>
      <c r="L101" s="46"/>
      <c r="M101" s="46"/>
      <c r="N101" s="46"/>
      <c r="O101" s="46"/>
    </row>
    <row r="102" spans="1:15" ht="16.5" thickBot="1" x14ac:dyDescent="0.3">
      <c r="A102" s="315" t="s">
        <v>422</v>
      </c>
      <c r="B102" s="45"/>
      <c r="C102" s="45"/>
      <c r="D102" s="45"/>
      <c r="E102" s="78"/>
      <c r="F102" s="45"/>
      <c r="G102" s="45"/>
      <c r="H102" s="45"/>
      <c r="I102" s="45"/>
      <c r="J102" s="45"/>
      <c r="K102" s="45"/>
      <c r="L102" s="45"/>
      <c r="M102" s="45"/>
      <c r="N102" s="120" t="s">
        <v>115</v>
      </c>
      <c r="O102" s="118">
        <f>SUM(O96,O100)</f>
        <v>13166</v>
      </c>
    </row>
    <row r="103" spans="1:15" ht="16.5" thickBot="1" x14ac:dyDescent="0.3">
      <c r="A103" s="316" t="s">
        <v>275</v>
      </c>
      <c r="B103" s="205"/>
      <c r="C103" s="205"/>
      <c r="D103" s="205"/>
      <c r="E103" s="21"/>
      <c r="F103" s="66"/>
      <c r="G103" s="21"/>
      <c r="H103" s="21"/>
      <c r="I103" s="21"/>
      <c r="J103" s="21"/>
      <c r="K103" s="21"/>
      <c r="L103" s="21"/>
      <c r="M103" s="21"/>
      <c r="N103" s="21"/>
      <c r="O103" s="21"/>
    </row>
    <row r="104" spans="1:15" ht="16.5" thickBot="1" x14ac:dyDescent="0.3">
      <c r="A104" s="317"/>
      <c r="B104" s="123"/>
      <c r="C104" s="205"/>
      <c r="D104" s="205"/>
      <c r="E104" s="205"/>
      <c r="F104" s="26"/>
      <c r="G104" s="21"/>
      <c r="H104" s="21"/>
      <c r="I104" s="21"/>
      <c r="J104" s="21"/>
      <c r="K104" s="21"/>
      <c r="L104" s="21"/>
      <c r="M104" s="21"/>
      <c r="N104" s="21"/>
      <c r="O104" s="21"/>
    </row>
    <row r="105" spans="1:15" ht="30.75" thickBot="1" x14ac:dyDescent="0.3">
      <c r="A105" s="648"/>
      <c r="B105" s="649"/>
      <c r="C105" s="124" t="s">
        <v>116</v>
      </c>
      <c r="D105" s="116" t="s">
        <v>117</v>
      </c>
      <c r="E105" s="116" t="s">
        <v>118</v>
      </c>
      <c r="F105" s="116" t="s">
        <v>119</v>
      </c>
      <c r="G105" s="116" t="s">
        <v>92</v>
      </c>
      <c r="H105" s="117" t="s">
        <v>80</v>
      </c>
      <c r="I105" s="21"/>
      <c r="J105" s="21"/>
      <c r="K105" s="21"/>
      <c r="L105" s="21"/>
      <c r="M105" s="21"/>
      <c r="N105" s="115"/>
      <c r="O105" s="115"/>
    </row>
    <row r="106" spans="1:15" x14ac:dyDescent="0.25">
      <c r="A106" s="593" t="s">
        <v>419</v>
      </c>
      <c r="B106" s="594"/>
      <c r="C106" s="125">
        <v>0</v>
      </c>
      <c r="D106" s="125">
        <v>0</v>
      </c>
      <c r="E106" s="125">
        <v>1189</v>
      </c>
      <c r="F106" s="125">
        <v>21538</v>
      </c>
      <c r="G106" s="125">
        <v>0</v>
      </c>
      <c r="H106" s="126">
        <f>SUM(C106:G106)</f>
        <v>22727</v>
      </c>
      <c r="I106" s="66"/>
      <c r="J106" s="21"/>
      <c r="K106" s="21"/>
      <c r="L106" s="21"/>
      <c r="M106" s="21"/>
      <c r="N106" s="115"/>
      <c r="O106" s="115"/>
    </row>
    <row r="107" spans="1:15" x14ac:dyDescent="0.25">
      <c r="A107" s="591" t="s">
        <v>85</v>
      </c>
      <c r="B107" s="592"/>
      <c r="C107" s="127">
        <f t="shared" ref="C107:H107" si="4">SUM(C106)</f>
        <v>0</v>
      </c>
      <c r="D107" s="127">
        <f t="shared" si="4"/>
        <v>0</v>
      </c>
      <c r="E107" s="127">
        <f t="shared" si="4"/>
        <v>1189</v>
      </c>
      <c r="F107" s="127">
        <f t="shared" si="4"/>
        <v>21538</v>
      </c>
      <c r="G107" s="127">
        <f t="shared" si="4"/>
        <v>0</v>
      </c>
      <c r="H107" s="127">
        <f t="shared" si="4"/>
        <v>22727</v>
      </c>
      <c r="I107" s="21" t="s">
        <v>423</v>
      </c>
      <c r="J107" s="21"/>
      <c r="K107" s="21"/>
      <c r="L107" s="21"/>
      <c r="M107" s="21"/>
      <c r="N107" s="115"/>
      <c r="O107" s="115"/>
    </row>
    <row r="108" spans="1:15" ht="16.5" thickBot="1" x14ac:dyDescent="0.3">
      <c r="A108" s="318"/>
      <c r="B108" s="115"/>
      <c r="C108" s="115"/>
      <c r="D108" s="115"/>
      <c r="E108" s="115"/>
      <c r="F108" s="115"/>
      <c r="G108" s="115"/>
      <c r="H108" s="115"/>
      <c r="I108" s="21"/>
      <c r="J108" s="115"/>
      <c r="K108" s="115"/>
      <c r="L108" s="115"/>
      <c r="M108" s="115"/>
      <c r="N108" s="115"/>
      <c r="O108" s="115"/>
    </row>
    <row r="109" spans="1:15" ht="60.75" thickBot="1" x14ac:dyDescent="0.3">
      <c r="A109" s="650"/>
      <c r="B109" s="651"/>
      <c r="C109" s="124" t="s">
        <v>120</v>
      </c>
      <c r="D109" s="116" t="s">
        <v>121</v>
      </c>
      <c r="E109" s="129" t="s">
        <v>80</v>
      </c>
      <c r="F109" s="66"/>
      <c r="G109" s="21"/>
      <c r="H109" s="277"/>
      <c r="I109" s="21"/>
      <c r="J109" s="21"/>
      <c r="K109" s="115"/>
      <c r="L109" s="115"/>
      <c r="M109" s="115"/>
      <c r="N109" s="131"/>
      <c r="O109" s="131"/>
    </row>
    <row r="110" spans="1:15" x14ac:dyDescent="0.25">
      <c r="A110" s="593" t="s">
        <v>424</v>
      </c>
      <c r="B110" s="594"/>
      <c r="C110" s="125">
        <v>25000</v>
      </c>
      <c r="D110" s="125">
        <v>0</v>
      </c>
      <c r="E110" s="132">
        <f>SUM(C110:D110)</f>
        <v>25000</v>
      </c>
      <c r="F110" s="101"/>
      <c r="G110" s="562" t="s">
        <v>122</v>
      </c>
      <c r="H110" s="562"/>
      <c r="I110" s="562"/>
      <c r="J110" s="562"/>
      <c r="K110" s="562"/>
      <c r="L110" s="562"/>
      <c r="M110" s="563"/>
      <c r="N110" s="131"/>
      <c r="O110" s="131"/>
    </row>
    <row r="111" spans="1:15" ht="16.5" thickBot="1" x14ac:dyDescent="0.3">
      <c r="A111" s="591" t="s">
        <v>80</v>
      </c>
      <c r="B111" s="592"/>
      <c r="C111" s="127">
        <f>SUM(C110)</f>
        <v>25000</v>
      </c>
      <c r="D111" s="127">
        <f>SUM(D110)</f>
        <v>0</v>
      </c>
      <c r="E111" s="127">
        <f>SUM(E110)</f>
        <v>25000</v>
      </c>
      <c r="F111" s="88"/>
      <c r="G111" s="564" t="s">
        <v>123</v>
      </c>
      <c r="H111" s="565"/>
      <c r="I111" s="565"/>
      <c r="J111" s="565"/>
      <c r="K111" s="565"/>
      <c r="L111" s="565"/>
      <c r="M111" s="566"/>
      <c r="N111" s="131"/>
      <c r="O111" s="131"/>
    </row>
    <row r="112" spans="1:15" ht="16.5" thickBot="1" x14ac:dyDescent="0.3">
      <c r="A112" s="319"/>
      <c r="B112" s="134"/>
      <c r="C112" s="133"/>
      <c r="D112" s="133"/>
      <c r="E112" s="134"/>
      <c r="F112" s="133"/>
      <c r="G112" s="133"/>
      <c r="H112" s="133"/>
      <c r="I112" s="133"/>
      <c r="J112" s="135"/>
      <c r="K112" s="133"/>
      <c r="L112" s="133"/>
      <c r="M112" s="133"/>
      <c r="N112" s="133"/>
      <c r="O112" s="135"/>
    </row>
    <row r="113" spans="1:15" ht="16.5" thickBot="1" x14ac:dyDescent="0.3">
      <c r="A113" s="595" t="s">
        <v>277</v>
      </c>
      <c r="B113" s="596"/>
      <c r="C113" s="596"/>
      <c r="D113" s="596"/>
      <c r="E113" s="596"/>
      <c r="F113" s="596"/>
      <c r="G113" s="596"/>
      <c r="H113" s="136"/>
      <c r="I113" s="133"/>
      <c r="J113" s="135"/>
      <c r="K113" s="133"/>
      <c r="L113" s="133"/>
      <c r="M113" s="133"/>
      <c r="N113" s="133"/>
      <c r="O113" s="135"/>
    </row>
    <row r="114" spans="1:15" ht="16.5" thickBot="1" x14ac:dyDescent="0.3">
      <c r="A114" s="320"/>
      <c r="B114" s="197"/>
      <c r="C114" s="21"/>
      <c r="D114" s="21"/>
      <c r="E114" s="26"/>
      <c r="F114" s="26"/>
      <c r="G114" s="21"/>
      <c r="H114" s="21"/>
      <c r="I114" s="133"/>
      <c r="J114" s="135"/>
      <c r="K114" s="133"/>
      <c r="L114" s="133"/>
      <c r="M114" s="133"/>
      <c r="N114" s="133"/>
      <c r="O114" s="135"/>
    </row>
    <row r="115" spans="1:15" ht="30.75" thickBot="1" x14ac:dyDescent="0.3">
      <c r="A115" s="648"/>
      <c r="B115" s="649"/>
      <c r="C115" s="124" t="s">
        <v>124</v>
      </c>
      <c r="D115" s="124" t="s">
        <v>125</v>
      </c>
      <c r="E115" s="116" t="s">
        <v>126</v>
      </c>
      <c r="F115" s="116" t="s">
        <v>127</v>
      </c>
      <c r="G115" s="116" t="s">
        <v>128</v>
      </c>
      <c r="H115" s="139" t="s">
        <v>129</v>
      </c>
      <c r="I115" s="117" t="s">
        <v>85</v>
      </c>
      <c r="J115" s="135"/>
      <c r="K115" s="133"/>
      <c r="L115" s="133"/>
      <c r="M115" s="133"/>
      <c r="N115" s="133"/>
      <c r="O115" s="135"/>
    </row>
    <row r="116" spans="1:15" x14ac:dyDescent="0.25">
      <c r="A116" s="593" t="s">
        <v>419</v>
      </c>
      <c r="B116" s="594"/>
      <c r="C116" s="140" t="s">
        <v>130</v>
      </c>
      <c r="D116" s="140">
        <v>0.33</v>
      </c>
      <c r="E116" s="140">
        <v>0</v>
      </c>
      <c r="F116" s="140">
        <v>0</v>
      </c>
      <c r="G116" s="140">
        <v>0</v>
      </c>
      <c r="H116" s="141">
        <v>0</v>
      </c>
      <c r="I116" s="141">
        <f t="shared" ref="H116:I118" si="5">SUM(D116:H116)</f>
        <v>0.33</v>
      </c>
      <c r="J116" s="142"/>
      <c r="K116" s="133"/>
      <c r="L116" s="133"/>
      <c r="M116" s="133"/>
      <c r="N116" s="133"/>
      <c r="O116" s="135"/>
    </row>
    <row r="117" spans="1:15" x14ac:dyDescent="0.25">
      <c r="A117" s="593" t="s">
        <v>419</v>
      </c>
      <c r="B117" s="594"/>
      <c r="C117" s="140" t="s">
        <v>131</v>
      </c>
      <c r="D117" s="140">
        <v>0.34</v>
      </c>
      <c r="E117" s="140">
        <v>0</v>
      </c>
      <c r="F117" s="140">
        <v>0</v>
      </c>
      <c r="G117" s="140">
        <v>0</v>
      </c>
      <c r="H117" s="141">
        <v>0</v>
      </c>
      <c r="I117" s="141">
        <f t="shared" si="5"/>
        <v>0.34</v>
      </c>
      <c r="J117" s="142"/>
      <c r="K117" s="133"/>
      <c r="L117" s="133"/>
      <c r="M117" s="133"/>
      <c r="N117" s="133"/>
      <c r="O117" s="135"/>
    </row>
    <row r="118" spans="1:15" ht="16.5" thickBot="1" x14ac:dyDescent="0.3">
      <c r="A118" s="597" t="s">
        <v>113</v>
      </c>
      <c r="B118" s="598"/>
      <c r="C118" s="143" t="s">
        <v>92</v>
      </c>
      <c r="D118" s="144">
        <v>0</v>
      </c>
      <c r="E118" s="144">
        <v>0</v>
      </c>
      <c r="F118" s="144">
        <v>0</v>
      </c>
      <c r="G118" s="144">
        <v>0</v>
      </c>
      <c r="H118" s="144">
        <f t="shared" si="5"/>
        <v>0</v>
      </c>
      <c r="I118" s="145">
        <f t="shared" si="5"/>
        <v>0</v>
      </c>
      <c r="J118" s="142"/>
      <c r="K118" s="133"/>
      <c r="L118" s="133"/>
      <c r="M118" s="133"/>
      <c r="N118" s="133"/>
      <c r="O118" s="135"/>
    </row>
    <row r="119" spans="1:15" ht="16.5" thickBot="1" x14ac:dyDescent="0.3">
      <c r="A119" s="321" t="s">
        <v>132</v>
      </c>
      <c r="B119" s="104"/>
      <c r="C119" s="147"/>
      <c r="D119" s="148"/>
      <c r="E119" s="148"/>
      <c r="F119" s="148"/>
      <c r="G119" s="148"/>
      <c r="H119" s="148"/>
      <c r="I119" s="149"/>
      <c r="J119" s="135"/>
      <c r="K119" s="133"/>
      <c r="L119" s="133"/>
      <c r="M119" s="133"/>
      <c r="N119" s="133"/>
      <c r="O119" s="135"/>
    </row>
    <row r="120" spans="1:15" ht="21" thickBot="1" x14ac:dyDescent="0.3">
      <c r="A120" s="316" t="s">
        <v>347</v>
      </c>
      <c r="B120" s="150"/>
      <c r="C120" s="150"/>
      <c r="D120" s="150"/>
      <c r="E120" s="150"/>
      <c r="F120" s="150"/>
      <c r="G120" s="150"/>
      <c r="H120" s="151"/>
      <c r="I120" s="152"/>
      <c r="J120" s="152"/>
      <c r="K120" s="152"/>
      <c r="L120" s="152"/>
      <c r="M120" s="153"/>
      <c r="N120" s="152"/>
      <c r="O120" s="135"/>
    </row>
    <row r="121" spans="1:15" ht="21" thickBot="1" x14ac:dyDescent="0.3">
      <c r="A121" s="322"/>
      <c r="B121" s="155"/>
      <c r="C121" s="155"/>
      <c r="D121" s="155"/>
      <c r="E121" s="155"/>
      <c r="F121" s="155"/>
      <c r="G121" s="155"/>
      <c r="H121" s="156"/>
      <c r="I121" s="156"/>
      <c r="J121" s="156"/>
      <c r="K121" s="156"/>
      <c r="L121" s="156"/>
      <c r="M121" s="157"/>
      <c r="N121" s="156"/>
      <c r="O121" s="135"/>
    </row>
    <row r="122" spans="1:15" ht="16.5" thickBot="1" x14ac:dyDescent="0.3">
      <c r="A122" s="323" t="s">
        <v>133</v>
      </c>
      <c r="B122" s="536" t="s">
        <v>425</v>
      </c>
      <c r="C122" s="536"/>
      <c r="D122" s="536"/>
      <c r="E122" s="536"/>
      <c r="F122" s="536"/>
      <c r="G122" s="536"/>
      <c r="H122" s="537"/>
      <c r="I122" s="537"/>
      <c r="J122" s="537"/>
      <c r="K122" s="537"/>
      <c r="L122" s="537"/>
      <c r="M122" s="537"/>
      <c r="N122" s="537"/>
      <c r="O122" s="18"/>
    </row>
    <row r="123" spans="1:15" x14ac:dyDescent="0.25">
      <c r="A123" s="324" t="s">
        <v>426</v>
      </c>
      <c r="B123" s="538" t="s">
        <v>427</v>
      </c>
      <c r="C123" s="539"/>
      <c r="D123" s="539"/>
      <c r="E123" s="539"/>
      <c r="F123" s="539"/>
      <c r="G123" s="539"/>
      <c r="H123" s="539"/>
      <c r="I123" s="539"/>
      <c r="J123" s="539"/>
      <c r="K123" s="539"/>
      <c r="L123" s="539"/>
      <c r="M123" s="539"/>
      <c r="N123" s="540"/>
      <c r="O123" s="79"/>
    </row>
    <row r="124" spans="1:15" x14ac:dyDescent="0.25">
      <c r="A124" s="325" t="s">
        <v>408</v>
      </c>
      <c r="B124" s="541" t="s">
        <v>428</v>
      </c>
      <c r="C124" s="652"/>
      <c r="D124" s="652"/>
      <c r="E124" s="652"/>
      <c r="F124" s="652"/>
      <c r="G124" s="652"/>
      <c r="H124" s="652"/>
      <c r="I124" s="652"/>
      <c r="J124" s="652"/>
      <c r="K124" s="652"/>
      <c r="L124" s="652"/>
      <c r="M124" s="652"/>
      <c r="N124" s="653"/>
      <c r="O124" s="46"/>
    </row>
    <row r="125" spans="1:15" x14ac:dyDescent="0.25">
      <c r="A125" s="325"/>
      <c r="B125" s="541"/>
      <c r="C125" s="652"/>
      <c r="D125" s="652"/>
      <c r="E125" s="652"/>
      <c r="F125" s="652"/>
      <c r="G125" s="652"/>
      <c r="H125" s="652"/>
      <c r="I125" s="652"/>
      <c r="J125" s="652"/>
      <c r="K125" s="652"/>
      <c r="L125" s="652"/>
      <c r="M125" s="652"/>
      <c r="N125" s="653"/>
      <c r="O125" s="46"/>
    </row>
    <row r="126" spans="1:15" x14ac:dyDescent="0.25">
      <c r="A126" s="325"/>
      <c r="B126" s="541"/>
      <c r="C126" s="652"/>
      <c r="D126" s="652"/>
      <c r="E126" s="652"/>
      <c r="F126" s="652"/>
      <c r="G126" s="652"/>
      <c r="H126" s="652"/>
      <c r="I126" s="652"/>
      <c r="J126" s="652"/>
      <c r="K126" s="652"/>
      <c r="L126" s="652"/>
      <c r="M126" s="652"/>
      <c r="N126" s="653"/>
      <c r="O126" s="46"/>
    </row>
    <row r="127" spans="1:15" x14ac:dyDescent="0.25">
      <c r="A127" s="326"/>
      <c r="B127" s="16"/>
      <c r="C127" s="16"/>
      <c r="D127" s="16"/>
      <c r="E127" s="16"/>
      <c r="F127" s="16"/>
      <c r="G127" s="16"/>
      <c r="H127" s="16"/>
      <c r="I127" s="16"/>
      <c r="J127" s="16"/>
      <c r="K127" s="16"/>
      <c r="L127" s="16"/>
      <c r="M127" s="16"/>
      <c r="N127" s="16"/>
      <c r="O127" s="16"/>
    </row>
  </sheetData>
  <mergeCells count="88">
    <mergeCell ref="B1:D1"/>
    <mergeCell ref="A2:D2"/>
    <mergeCell ref="A4:O4"/>
    <mergeCell ref="A5:O5"/>
    <mergeCell ref="H21:J21"/>
    <mergeCell ref="K21:L21"/>
    <mergeCell ref="N29:O29"/>
    <mergeCell ref="H22:J22"/>
    <mergeCell ref="K22:L22"/>
    <mergeCell ref="H23:J23"/>
    <mergeCell ref="K23:L23"/>
    <mergeCell ref="H24:J24"/>
    <mergeCell ref="K24:L24"/>
    <mergeCell ref="H25:J25"/>
    <mergeCell ref="K25:L25"/>
    <mergeCell ref="N26:O26"/>
    <mergeCell ref="N27:O27"/>
    <mergeCell ref="N28:O28"/>
    <mergeCell ref="B43:O43"/>
    <mergeCell ref="N30:O30"/>
    <mergeCell ref="N31:O31"/>
    <mergeCell ref="N34:O34"/>
    <mergeCell ref="N35:O35"/>
    <mergeCell ref="B36:O36"/>
    <mergeCell ref="B37:O37"/>
    <mergeCell ref="B38:O38"/>
    <mergeCell ref="B39:O39"/>
    <mergeCell ref="B40:O40"/>
    <mergeCell ref="B41:O41"/>
    <mergeCell ref="B42:O42"/>
    <mergeCell ref="B44:O44"/>
    <mergeCell ref="N45:O45"/>
    <mergeCell ref="B50:K50"/>
    <mergeCell ref="L50:O50"/>
    <mergeCell ref="B51:K51"/>
    <mergeCell ref="L51:O51"/>
    <mergeCell ref="B70:O70"/>
    <mergeCell ref="B52:K52"/>
    <mergeCell ref="L52:O52"/>
    <mergeCell ref="B54:K54"/>
    <mergeCell ref="L54:O54"/>
    <mergeCell ref="N59:O59"/>
    <mergeCell ref="B64:O64"/>
    <mergeCell ref="B65:O65"/>
    <mergeCell ref="B66:O66"/>
    <mergeCell ref="B67:O67"/>
    <mergeCell ref="B68:O68"/>
    <mergeCell ref="B69:O69"/>
    <mergeCell ref="G87:O87"/>
    <mergeCell ref="B71:O71"/>
    <mergeCell ref="B72:O72"/>
    <mergeCell ref="B73:O73"/>
    <mergeCell ref="B74:O74"/>
    <mergeCell ref="N75:O75"/>
    <mergeCell ref="G81:O81"/>
    <mergeCell ref="G82:O82"/>
    <mergeCell ref="G83:O83"/>
    <mergeCell ref="G84:O84"/>
    <mergeCell ref="G85:O85"/>
    <mergeCell ref="G86:O86"/>
    <mergeCell ref="A106:B106"/>
    <mergeCell ref="A88:B88"/>
    <mergeCell ref="J90:O90"/>
    <mergeCell ref="A91:B91"/>
    <mergeCell ref="J91:O91"/>
    <mergeCell ref="A92:B92"/>
    <mergeCell ref="J92:O92"/>
    <mergeCell ref="A95:B95"/>
    <mergeCell ref="A96:B96"/>
    <mergeCell ref="A99:B99"/>
    <mergeCell ref="A100:B100"/>
    <mergeCell ref="A105:B105"/>
    <mergeCell ref="A107:B107"/>
    <mergeCell ref="A109:B109"/>
    <mergeCell ref="A110:B110"/>
    <mergeCell ref="G110:M110"/>
    <mergeCell ref="A111:B111"/>
    <mergeCell ref="G111:M111"/>
    <mergeCell ref="B123:N123"/>
    <mergeCell ref="B124:N124"/>
    <mergeCell ref="B125:N125"/>
    <mergeCell ref="B126:N126"/>
    <mergeCell ref="A113:G113"/>
    <mergeCell ref="A115:B115"/>
    <mergeCell ref="A116:B116"/>
    <mergeCell ref="A117:B117"/>
    <mergeCell ref="A118:B118"/>
    <mergeCell ref="B122:N122"/>
  </mergeCells>
  <pageMargins left="0.75" right="0.75" top="1" bottom="1" header="0.5" footer="0.5"/>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topLeftCell="A11" workbookViewId="0">
      <selection sqref="A1:P104"/>
    </sheetView>
  </sheetViews>
  <sheetFormatPr defaultColWidth="11" defaultRowHeight="15.75" x14ac:dyDescent="0.25"/>
  <sheetData>
    <row r="1" spans="1:12" x14ac:dyDescent="0.25">
      <c r="A1" t="s">
        <v>48</v>
      </c>
      <c r="B1" t="s">
        <v>520</v>
      </c>
    </row>
    <row r="2" spans="1:12" x14ac:dyDescent="0.25">
      <c r="A2" t="s">
        <v>432</v>
      </c>
      <c r="B2" t="s">
        <v>521</v>
      </c>
    </row>
    <row r="4" spans="1:12" x14ac:dyDescent="0.25">
      <c r="A4" t="s">
        <v>434</v>
      </c>
    </row>
    <row r="5" spans="1:12" x14ac:dyDescent="0.25">
      <c r="A5" t="s">
        <v>435</v>
      </c>
    </row>
    <row r="6" spans="1:12" x14ac:dyDescent="0.25">
      <c r="A6" t="s">
        <v>52</v>
      </c>
      <c r="B6" t="s">
        <v>53</v>
      </c>
      <c r="H6" t="s">
        <v>436</v>
      </c>
      <c r="K6" t="s">
        <v>55</v>
      </c>
      <c r="L6" t="s">
        <v>56</v>
      </c>
    </row>
    <row r="7" spans="1:12" x14ac:dyDescent="0.25">
      <c r="A7" s="381">
        <v>42783</v>
      </c>
      <c r="B7" t="s">
        <v>522</v>
      </c>
      <c r="H7" t="s">
        <v>523</v>
      </c>
      <c r="K7" t="s">
        <v>382</v>
      </c>
      <c r="L7">
        <v>1</v>
      </c>
    </row>
    <row r="19" spans="1:13" x14ac:dyDescent="0.25">
      <c r="A19" t="s">
        <v>454</v>
      </c>
      <c r="L19">
        <v>1</v>
      </c>
      <c r="M19" t="s">
        <v>67</v>
      </c>
    </row>
    <row r="20" spans="1:13" x14ac:dyDescent="0.25">
      <c r="L20">
        <v>1</v>
      </c>
      <c r="M20" t="s">
        <v>68</v>
      </c>
    </row>
    <row r="22" spans="1:13" x14ac:dyDescent="0.25">
      <c r="A22" t="s">
        <v>457</v>
      </c>
    </row>
    <row r="23" spans="1:13" x14ac:dyDescent="0.25">
      <c r="A23" t="s">
        <v>52</v>
      </c>
      <c r="B23" t="s">
        <v>53</v>
      </c>
      <c r="H23" t="s">
        <v>458</v>
      </c>
      <c r="K23" t="s">
        <v>459</v>
      </c>
      <c r="L23" t="s">
        <v>460</v>
      </c>
    </row>
    <row r="24" spans="1:13" x14ac:dyDescent="0.25">
      <c r="B24" s="497"/>
      <c r="C24" s="497"/>
      <c r="D24" s="497"/>
      <c r="E24" s="497"/>
      <c r="F24" s="497"/>
      <c r="G24" s="497"/>
    </row>
    <row r="25" spans="1:13" x14ac:dyDescent="0.25">
      <c r="B25" s="497"/>
      <c r="C25" s="497"/>
      <c r="D25" s="497"/>
      <c r="E25" s="497"/>
      <c r="F25" s="497"/>
      <c r="G25" s="497"/>
    </row>
    <row r="26" spans="1:13" x14ac:dyDescent="0.25">
      <c r="B26" s="497"/>
      <c r="C26" s="497"/>
      <c r="D26" s="497"/>
      <c r="E26" s="497"/>
      <c r="F26" s="497"/>
      <c r="G26" s="497"/>
    </row>
    <row r="27" spans="1:13" x14ac:dyDescent="0.25">
      <c r="M27" t="s">
        <v>524</v>
      </c>
    </row>
    <row r="30" spans="1:13" x14ac:dyDescent="0.25">
      <c r="A30" t="s">
        <v>468</v>
      </c>
    </row>
    <row r="32" spans="1:13" x14ac:dyDescent="0.25">
      <c r="A32" t="s">
        <v>52</v>
      </c>
      <c r="B32" t="s">
        <v>69</v>
      </c>
    </row>
    <row r="33" spans="1:13" x14ac:dyDescent="0.25">
      <c r="A33" s="381">
        <v>42838</v>
      </c>
      <c r="B33" t="s">
        <v>525</v>
      </c>
    </row>
    <row r="34" spans="1:13" x14ac:dyDescent="0.25">
      <c r="A34" s="381">
        <v>42836</v>
      </c>
      <c r="B34" t="s">
        <v>526</v>
      </c>
    </row>
    <row r="35" spans="1:13" x14ac:dyDescent="0.25">
      <c r="A35" s="381">
        <v>42816</v>
      </c>
      <c r="B35" s="401" t="s">
        <v>527</v>
      </c>
    </row>
    <row r="36" spans="1:13" x14ac:dyDescent="0.25">
      <c r="A36" s="381">
        <v>42803</v>
      </c>
      <c r="B36" t="s">
        <v>528</v>
      </c>
    </row>
    <row r="37" spans="1:13" x14ac:dyDescent="0.25">
      <c r="A37" s="381">
        <v>42796</v>
      </c>
      <c r="B37" t="s">
        <v>525</v>
      </c>
    </row>
    <row r="38" spans="1:13" x14ac:dyDescent="0.25">
      <c r="A38" s="381">
        <v>42719</v>
      </c>
      <c r="B38" t="s">
        <v>525</v>
      </c>
    </row>
    <row r="39" spans="1:13" x14ac:dyDescent="0.25">
      <c r="A39" s="381">
        <v>42717</v>
      </c>
      <c r="B39" t="s">
        <v>526</v>
      </c>
    </row>
    <row r="40" spans="1:13" x14ac:dyDescent="0.25">
      <c r="A40" s="381">
        <v>42663</v>
      </c>
      <c r="B40" t="s">
        <v>525</v>
      </c>
    </row>
    <row r="41" spans="1:13" x14ac:dyDescent="0.25">
      <c r="A41" s="381">
        <v>42661</v>
      </c>
      <c r="B41" t="s">
        <v>526</v>
      </c>
    </row>
    <row r="42" spans="1:13" x14ac:dyDescent="0.25">
      <c r="A42" s="381">
        <v>42641</v>
      </c>
      <c r="B42" s="401" t="s">
        <v>527</v>
      </c>
    </row>
    <row r="43" spans="1:13" x14ac:dyDescent="0.25">
      <c r="A43" s="381">
        <v>42632</v>
      </c>
      <c r="B43" t="s">
        <v>529</v>
      </c>
    </row>
    <row r="44" spans="1:13" x14ac:dyDescent="0.25">
      <c r="A44" s="381">
        <v>42628</v>
      </c>
      <c r="B44" t="s">
        <v>530</v>
      </c>
    </row>
    <row r="45" spans="1:13" x14ac:dyDescent="0.25">
      <c r="A45" s="381">
        <v>42628</v>
      </c>
      <c r="B45" t="s">
        <v>525</v>
      </c>
    </row>
    <row r="46" spans="1:13" x14ac:dyDescent="0.25">
      <c r="L46">
        <v>13</v>
      </c>
      <c r="M46" t="s">
        <v>75</v>
      </c>
    </row>
    <row r="47" spans="1:13" x14ac:dyDescent="0.25">
      <c r="A47" t="s">
        <v>471</v>
      </c>
    </row>
    <row r="49" spans="1:16" x14ac:dyDescent="0.25">
      <c r="D49" t="s">
        <v>317</v>
      </c>
    </row>
    <row r="50" spans="1:16" x14ac:dyDescent="0.25">
      <c r="A50" t="s">
        <v>77</v>
      </c>
      <c r="C50" t="s">
        <v>78</v>
      </c>
      <c r="D50" t="s">
        <v>79</v>
      </c>
      <c r="E50" t="s">
        <v>80</v>
      </c>
      <c r="G50" t="s">
        <v>81</v>
      </c>
    </row>
    <row r="51" spans="1:16" x14ac:dyDescent="0.25">
      <c r="A51" t="s">
        <v>82</v>
      </c>
      <c r="C51">
        <v>749</v>
      </c>
      <c r="D51">
        <v>9</v>
      </c>
      <c r="G51" t="s">
        <v>531</v>
      </c>
    </row>
    <row r="52" spans="1:16" x14ac:dyDescent="0.25">
      <c r="A52" t="s">
        <v>304</v>
      </c>
      <c r="C52">
        <v>88</v>
      </c>
      <c r="G52" t="s">
        <v>532</v>
      </c>
    </row>
    <row r="53" spans="1:16" x14ac:dyDescent="0.25">
      <c r="A53" t="s">
        <v>92</v>
      </c>
    </row>
    <row r="55" spans="1:16" x14ac:dyDescent="0.25">
      <c r="A55" t="s">
        <v>84</v>
      </c>
      <c r="G55" t="s">
        <v>164</v>
      </c>
    </row>
    <row r="56" spans="1:16" x14ac:dyDescent="0.25">
      <c r="A56" t="s">
        <v>84</v>
      </c>
      <c r="G56" t="s">
        <v>164</v>
      </c>
    </row>
    <row r="57" spans="1:16" x14ac:dyDescent="0.25">
      <c r="A57" t="s">
        <v>84</v>
      </c>
      <c r="G57" t="s">
        <v>164</v>
      </c>
    </row>
    <row r="58" spans="1:16" x14ac:dyDescent="0.25">
      <c r="A58" t="s">
        <v>85</v>
      </c>
      <c r="C58">
        <v>0</v>
      </c>
      <c r="D58">
        <v>0</v>
      </c>
      <c r="E58">
        <v>0</v>
      </c>
    </row>
    <row r="60" spans="1:16" x14ac:dyDescent="0.25">
      <c r="A60" t="s">
        <v>86</v>
      </c>
      <c r="C60" t="s">
        <v>87</v>
      </c>
      <c r="D60" t="s">
        <v>88</v>
      </c>
      <c r="E60" t="s">
        <v>89</v>
      </c>
      <c r="F60" t="s">
        <v>90</v>
      </c>
      <c r="G60" t="s">
        <v>91</v>
      </c>
      <c r="H60" t="s">
        <v>92</v>
      </c>
      <c r="I60" t="s">
        <v>80</v>
      </c>
      <c r="J60" t="s">
        <v>93</v>
      </c>
    </row>
    <row r="61" spans="1:16" x14ac:dyDescent="0.25">
      <c r="J61" t="s">
        <v>308</v>
      </c>
    </row>
    <row r="62" spans="1:16" x14ac:dyDescent="0.25">
      <c r="A62" t="s">
        <v>85</v>
      </c>
      <c r="C62">
        <v>627</v>
      </c>
      <c r="D62">
        <v>49</v>
      </c>
      <c r="E62">
        <v>3</v>
      </c>
      <c r="F62">
        <v>4</v>
      </c>
      <c r="G62">
        <v>214</v>
      </c>
      <c r="H62">
        <v>222</v>
      </c>
      <c r="I62">
        <f>SUM(C62:H62)</f>
        <v>1119</v>
      </c>
    </row>
    <row r="64" spans="1:16" ht="31.5" x14ac:dyDescent="0.25">
      <c r="A64" s="383" t="s">
        <v>95</v>
      </c>
      <c r="B64" s="383"/>
      <c r="C64" s="383" t="s">
        <v>96</v>
      </c>
      <c r="D64" s="383" t="s">
        <v>97</v>
      </c>
      <c r="E64" s="383" t="s">
        <v>98</v>
      </c>
      <c r="F64" s="383" t="s">
        <v>99</v>
      </c>
      <c r="G64" s="383" t="s">
        <v>100</v>
      </c>
      <c r="H64" s="383" t="s">
        <v>101</v>
      </c>
      <c r="I64" s="383" t="s">
        <v>102</v>
      </c>
      <c r="J64" s="383" t="s">
        <v>103</v>
      </c>
      <c r="K64" s="383" t="s">
        <v>104</v>
      </c>
      <c r="L64" s="383" t="s">
        <v>106</v>
      </c>
      <c r="M64" s="383" t="s">
        <v>107</v>
      </c>
      <c r="N64" s="383" t="s">
        <v>108</v>
      </c>
      <c r="O64" s="383"/>
      <c r="P64" s="383"/>
    </row>
    <row r="65" spans="1:14" x14ac:dyDescent="0.25">
      <c r="A65" t="s">
        <v>113</v>
      </c>
    </row>
    <row r="66" spans="1:14" x14ac:dyDescent="0.25">
      <c r="A66" t="s">
        <v>85</v>
      </c>
      <c r="C66">
        <v>18</v>
      </c>
      <c r="E66">
        <v>126</v>
      </c>
      <c r="G66">
        <v>92</v>
      </c>
      <c r="H66">
        <v>2</v>
      </c>
      <c r="J66">
        <v>576</v>
      </c>
      <c r="K66">
        <v>3</v>
      </c>
      <c r="L66">
        <v>65</v>
      </c>
      <c r="M66">
        <v>75</v>
      </c>
      <c r="N66">
        <f>SUM(C66:M66)</f>
        <v>957</v>
      </c>
    </row>
    <row r="68" spans="1:14" x14ac:dyDescent="0.25">
      <c r="A68" t="s">
        <v>109</v>
      </c>
      <c r="C68" t="s">
        <v>110</v>
      </c>
      <c r="D68" t="s">
        <v>111</v>
      </c>
      <c r="F68" t="s">
        <v>533</v>
      </c>
      <c r="G68" t="s">
        <v>534</v>
      </c>
      <c r="N68" t="s">
        <v>112</v>
      </c>
    </row>
    <row r="69" spans="1:14" x14ac:dyDescent="0.25">
      <c r="A69" t="s">
        <v>113</v>
      </c>
    </row>
    <row r="70" spans="1:14" x14ac:dyDescent="0.25">
      <c r="A70" t="s">
        <v>85</v>
      </c>
      <c r="D70">
        <v>158</v>
      </c>
      <c r="F70">
        <v>2</v>
      </c>
      <c r="G70">
        <v>2</v>
      </c>
      <c r="N70">
        <f>SUM(C70:M70)</f>
        <v>162</v>
      </c>
    </row>
    <row r="71" spans="1:14" x14ac:dyDescent="0.25">
      <c r="A71" t="s">
        <v>114</v>
      </c>
    </row>
    <row r="72" spans="1:14" x14ac:dyDescent="0.25">
      <c r="M72" t="s">
        <v>115</v>
      </c>
      <c r="N72">
        <f>SUM(N66,N70)</f>
        <v>1119</v>
      </c>
    </row>
    <row r="73" spans="1:14" x14ac:dyDescent="0.25">
      <c r="A73" t="s">
        <v>480</v>
      </c>
    </row>
    <row r="75" spans="1:14" x14ac:dyDescent="0.25">
      <c r="C75" t="s">
        <v>116</v>
      </c>
      <c r="D75" t="s">
        <v>117</v>
      </c>
      <c r="E75" t="s">
        <v>118</v>
      </c>
      <c r="F75" t="s">
        <v>119</v>
      </c>
      <c r="G75" t="s">
        <v>92</v>
      </c>
      <c r="H75" t="s">
        <v>309</v>
      </c>
      <c r="I75" t="s">
        <v>80</v>
      </c>
    </row>
    <row r="76" spans="1:14" x14ac:dyDescent="0.25">
      <c r="C76" s="384"/>
      <c r="D76" s="384"/>
      <c r="E76" s="384"/>
      <c r="F76" s="384"/>
      <c r="G76" s="384"/>
      <c r="H76" s="384"/>
      <c r="I76" s="384"/>
    </row>
    <row r="77" spans="1:14" x14ac:dyDescent="0.25">
      <c r="A77" t="s">
        <v>85</v>
      </c>
      <c r="C77" s="384"/>
      <c r="D77" s="384">
        <v>2218.19</v>
      </c>
      <c r="E77" s="384">
        <v>1240.6300000000001</v>
      </c>
      <c r="F77" s="384"/>
      <c r="G77" s="384"/>
      <c r="H77" s="384">
        <v>339.37</v>
      </c>
      <c r="I77" s="384">
        <f>SUM(C77:H77)</f>
        <v>3798.19</v>
      </c>
      <c r="K77" s="384"/>
    </row>
    <row r="79" spans="1:14" x14ac:dyDescent="0.25">
      <c r="C79" t="s">
        <v>120</v>
      </c>
      <c r="D79" t="s">
        <v>121</v>
      </c>
      <c r="E79" t="s">
        <v>80</v>
      </c>
    </row>
    <row r="80" spans="1:14" x14ac:dyDescent="0.25">
      <c r="G80" t="s">
        <v>122</v>
      </c>
    </row>
    <row r="81" spans="1:12" x14ac:dyDescent="0.25">
      <c r="A81" t="s">
        <v>80</v>
      </c>
      <c r="C81" s="384"/>
      <c r="D81" s="384"/>
      <c r="E81" s="384"/>
    </row>
    <row r="83" spans="1:12" x14ac:dyDescent="0.25">
      <c r="A83" t="s">
        <v>482</v>
      </c>
    </row>
    <row r="85" spans="1:12" x14ac:dyDescent="0.25">
      <c r="D85" t="s">
        <v>125</v>
      </c>
      <c r="E85" t="s">
        <v>126</v>
      </c>
      <c r="F85" t="s">
        <v>127</v>
      </c>
      <c r="G85" t="s">
        <v>128</v>
      </c>
      <c r="H85" t="s">
        <v>129</v>
      </c>
      <c r="I85" t="s">
        <v>535</v>
      </c>
      <c r="J85" t="s">
        <v>85</v>
      </c>
    </row>
    <row r="86" spans="1:12" x14ac:dyDescent="0.25">
      <c r="C86" t="s">
        <v>130</v>
      </c>
      <c r="I86">
        <v>0.13</v>
      </c>
      <c r="J86">
        <v>0.13</v>
      </c>
      <c r="L86" t="s">
        <v>536</v>
      </c>
    </row>
    <row r="87" spans="1:12" x14ac:dyDescent="0.25">
      <c r="C87" t="s">
        <v>131</v>
      </c>
      <c r="I87">
        <v>0.13</v>
      </c>
      <c r="J87">
        <v>0.13</v>
      </c>
      <c r="L87" t="s">
        <v>537</v>
      </c>
    </row>
    <row r="89" spans="1:12" x14ac:dyDescent="0.25">
      <c r="A89" t="s">
        <v>132</v>
      </c>
    </row>
    <row r="90" spans="1:12" x14ac:dyDescent="0.25">
      <c r="A90" t="s">
        <v>483</v>
      </c>
    </row>
    <row r="92" spans="1:12" x14ac:dyDescent="0.25">
      <c r="A92" t="s">
        <v>133</v>
      </c>
    </row>
    <row r="93" spans="1:12" x14ac:dyDescent="0.25">
      <c r="A93" t="s">
        <v>538</v>
      </c>
      <c r="B93" t="s">
        <v>539</v>
      </c>
    </row>
  </sheetData>
  <mergeCells count="3">
    <mergeCell ref="B24:G24"/>
    <mergeCell ref="B25:G25"/>
    <mergeCell ref="B26:G26"/>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regional summary</vt:lpstr>
      <vt:lpstr>AL</vt:lpstr>
      <vt:lpstr>KY</vt:lpstr>
      <vt:lpstr>LA</vt:lpstr>
      <vt:lpstr>MS</vt:lpstr>
      <vt:lpstr>NC</vt:lpstr>
      <vt:lpstr>PR</vt:lpstr>
      <vt:lpstr>SC</vt:lpstr>
      <vt:lpstr>TN</vt:lpstr>
      <vt:lpstr>VA</vt:lpstr>
      <vt:lpstr>TX</vt:lpstr>
      <vt:lpstr>GA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dc:creator>
  <cp:lastModifiedBy>Harmon,Carrie Lapaire</cp:lastModifiedBy>
  <dcterms:created xsi:type="dcterms:W3CDTF">2016-04-26T17:20:33Z</dcterms:created>
  <dcterms:modified xsi:type="dcterms:W3CDTF">2017-05-15T20:14:43Z</dcterms:modified>
</cp:coreProperties>
</file>